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0" activeTab="40"/>
  </bookViews>
  <sheets>
    <sheet name="日期设置-隐藏" sheetId="13" state="hidden" r:id="rId1"/>
    <sheet name="汇总表" sheetId="14" state="hidden" r:id="rId2"/>
    <sheet name="年终奖分配表" sheetId="15" state="hidden" r:id="rId3"/>
    <sheet name="年终奖工时分配表" sheetId="16" state="hidden" r:id="rId4"/>
    <sheet name="1月工时分配" sheetId="17" state="hidden" r:id="rId5"/>
    <sheet name="1月 工资分配" sheetId="18" state="hidden" r:id="rId6"/>
    <sheet name="1月工时记录" sheetId="19" state="hidden" r:id="rId7"/>
    <sheet name="2月 工资分配" sheetId="20" state="hidden" r:id="rId8"/>
    <sheet name="2月工时分配表" sheetId="21" state="hidden" r:id="rId9"/>
    <sheet name="2月工时记录" sheetId="22" state="hidden" r:id="rId10"/>
    <sheet name="3月 工资分配" sheetId="23" state="hidden" r:id="rId11"/>
    <sheet name="3月工时分配" sheetId="24" state="hidden" r:id="rId12"/>
    <sheet name="3月工时记录" sheetId="25" state="hidden" r:id="rId13"/>
    <sheet name="4月 工资分配" sheetId="26" state="hidden" r:id="rId14"/>
    <sheet name="4月工时分配" sheetId="27" state="hidden" r:id="rId15"/>
    <sheet name="4月工时记录" sheetId="28" state="hidden" r:id="rId16"/>
    <sheet name="5月 工资分配" sheetId="29" state="hidden" r:id="rId17"/>
    <sheet name="5月工时分配" sheetId="30" state="hidden" r:id="rId18"/>
    <sheet name="5月工时记录" sheetId="31" state="hidden" r:id="rId19"/>
    <sheet name="6月 工资分配" sheetId="32" state="hidden" r:id="rId20"/>
    <sheet name="6月工时分配" sheetId="33" state="hidden" r:id="rId21"/>
    <sheet name="6月工时记录" sheetId="34" state="hidden" r:id="rId22"/>
    <sheet name="7月 工资分配" sheetId="35" state="hidden" r:id="rId23"/>
    <sheet name="7月工时分配" sheetId="36" state="hidden" r:id="rId24"/>
    <sheet name="7月工时记录" sheetId="37" state="hidden" r:id="rId25"/>
    <sheet name="8月 工资分配" sheetId="38" state="hidden" r:id="rId26"/>
    <sheet name="8月工时分配" sheetId="39" state="hidden" r:id="rId27"/>
    <sheet name="8月工时记录" sheetId="40" state="hidden" r:id="rId28"/>
    <sheet name="9月 工资分配" sheetId="41" state="hidden" r:id="rId29"/>
    <sheet name="9月工时分配" sheetId="42" state="hidden" r:id="rId30"/>
    <sheet name="9月工时记录" sheetId="43" state="hidden" r:id="rId31"/>
    <sheet name="10月 工资分配" sheetId="44" state="hidden" r:id="rId32"/>
    <sheet name="10月工时分配" sheetId="45" state="hidden" r:id="rId33"/>
    <sheet name="10月工时记录" sheetId="46" state="hidden" r:id="rId34"/>
    <sheet name="11月 工资分配" sheetId="47" state="hidden" r:id="rId35"/>
    <sheet name="11月工时分配" sheetId="48" state="hidden" r:id="rId36"/>
    <sheet name="11月工时记录" sheetId="49" state="hidden" r:id="rId37"/>
    <sheet name="12月 工资分配" sheetId="50" state="hidden" r:id="rId38"/>
    <sheet name="12月工时分配" sheetId="51" state="hidden" r:id="rId39"/>
    <sheet name="日期设置-隐藏 (2)" sheetId="53" state="hidden" r:id="rId40"/>
    <sheet name="Sheet1" sheetId="88" r:id="rId41"/>
  </sheets>
  <externalReferences>
    <externalReference r:id="rId42"/>
    <externalReference r:id="rId43"/>
  </externalReferences>
  <definedNames>
    <definedName name="_xlnm._FilterDatabase" localSheetId="5" hidden="1">'1月 工资分配'!$5:$25</definedName>
    <definedName name="_xlnm._FilterDatabase" localSheetId="7" hidden="1">'2月 工资分配'!$5:$34</definedName>
    <definedName name="_xlnm._FilterDatabase" localSheetId="10" hidden="1">'3月 工资分配'!$Q$4:$R$55</definedName>
    <definedName name="_xlnm._FilterDatabase" localSheetId="13" hidden="1">'4月 工资分配'!$5:$66</definedName>
    <definedName name="_xlnm._FilterDatabase" localSheetId="14" hidden="1">'4月工时分配'!$A$6:$AK$66</definedName>
    <definedName name="_xlnm._FilterDatabase" localSheetId="16" hidden="1">'5月 工资分配'!$T$5:$X$26</definedName>
    <definedName name="_xlnm._FilterDatabase" localSheetId="17" hidden="1">'5月工时分配'!$A$4:$AL$75</definedName>
    <definedName name="_xlnm._FilterDatabase" localSheetId="19" hidden="1">'6月 工资分配'!$3:$53</definedName>
    <definedName name="_xlnm._FilterDatabase" localSheetId="22" hidden="1">'7月 工资分配'!$3:$44</definedName>
    <definedName name="_xlnm._FilterDatabase" localSheetId="23" hidden="1">'7月工时分配'!$A$4:$AL$42</definedName>
    <definedName name="_xlnm._FilterDatabase" localSheetId="25" hidden="1">'8月 工资分配'!$3:$60</definedName>
    <definedName name="_xlnm._FilterDatabase" localSheetId="26" hidden="1">'8月工时分配'!$A$4:$AL$58</definedName>
    <definedName name="_xlnm._FilterDatabase" localSheetId="28" hidden="1">'9月 工资分配'!$3:$60</definedName>
    <definedName name="_xlnm._FilterDatabase" localSheetId="29" hidden="1">'9月工时分配'!$A$4:$AK$58</definedName>
    <definedName name="_xlnm._FilterDatabase" localSheetId="31" hidden="1">'10月 工资分配'!$3:$60</definedName>
    <definedName name="_xlnm._FilterDatabase" localSheetId="32" hidden="1">'10月工时分配'!$A$4:$AL$58</definedName>
    <definedName name="_xlnm._FilterDatabase" localSheetId="34" hidden="1">'11月 工资分配'!$Q$5:$R$46</definedName>
    <definedName name="_xlnm._FilterDatabase" localSheetId="35" hidden="1">'11月工时分配'!$A$4:$AK$46</definedName>
    <definedName name="_xlnm._FilterDatabase" localSheetId="37" hidden="1">'12月 工资分配'!$Q$5:$R$14</definedName>
    <definedName name="_xlnm._FilterDatabase" localSheetId="4" hidden="1">'1月工时分配'!$A$4:$AL$24</definedName>
    <definedName name="_xlnm.Print_Area" localSheetId="4">'1月工时分配'!$A$1:$AI$25</definedName>
    <definedName name="_xlnm._FilterDatabase" localSheetId="11" hidden="1">'3月工时分配'!$A$4:$AL$55</definedName>
    <definedName name="_xlnm.Print_Area" localSheetId="11">'3月工时分配'!$A$1:$AI$56</definedName>
    <definedName name="_xlnm.Print_Area" localSheetId="14">'4月工时分配'!$A$3:$AG$67</definedName>
    <definedName name="_xlnm.Print_Area" localSheetId="17">'5月工时分配'!$A$1:$AI$73</definedName>
    <definedName name="_xlnm._FilterDatabase" localSheetId="20" hidden="1">'6月工时分配'!$A$4:$AK$51</definedName>
    <definedName name="_xlnm.Print_Area" localSheetId="20">'6月工时分配'!$A$1:$AG$52</definedName>
    <definedName name="_xlnm.Print_Titles" localSheetId="20">'6月工时分配'!$A$1:$IV$3</definedName>
    <definedName name="_xlnm.Print_Area" localSheetId="23">'7月工时分配'!$A$1:$AI$44</definedName>
    <definedName name="_xlnm.Print_Titles" localSheetId="23">'7月工时分配'!$A$1:$IV$3</definedName>
    <definedName name="_xlnm.Print_Area" localSheetId="26">'8月工时分配'!$A$1:$AI$58</definedName>
    <definedName name="_xlnm.Print_Area" localSheetId="29">'9月工时分配'!$A$1:$AG$59</definedName>
    <definedName name="_xlnm.Print_Titles" localSheetId="29">'9月工时分配'!$1:$3</definedName>
    <definedName name="_xlnm.Print_Area" localSheetId="32">'10月工时分配'!$A$1:$AI$58</definedName>
    <definedName name="_xlnm.Print_Titles" localSheetId="32">'10月工时分配'!$1:$3</definedName>
    <definedName name="_xlnm.Print_Area" localSheetId="35">'11月工时分配'!$A$1:$AG$47</definedName>
    <definedName name="_xlnm.Print_Titles" localSheetId="35">'11月工时分配'!$1:$3</definedName>
    <definedName name="_xlnm.Print_Area" localSheetId="37">'12月 工资分配'!$A$1:$O$16</definedName>
    <definedName name="_xlnm._FilterDatabase" localSheetId="38" hidden="1">'12月工时分配'!$A$4:$AL$15</definedName>
    <definedName name="_xlnm.Print_Area" localSheetId="38">'12月工时分配'!$A$1:$AI$15</definedName>
    <definedName name="_xlnm.Print_Titles" localSheetId="38">'12月工时分配'!$1:$3</definedName>
    <definedName name="Z_8973BE3C_90B0_4039_9FEB_6D4F31BB8A6C_.wvu.FilterData" hidden="1">#REF!</definedName>
    <definedName name="MZ">'[2]代码表（勿动）'!$C$1:$BG$1</definedName>
    <definedName name="工人技术等级">#REF!</definedName>
    <definedName name="民族">#REF!</definedName>
    <definedName name="性别">#REF!</definedName>
  </definedNames>
  <calcPr calcId="144525"/>
</workbook>
</file>

<file path=xl/sharedStrings.xml><?xml version="1.0" encoding="utf-8"?>
<sst xmlns="http://schemas.openxmlformats.org/spreadsheetml/2006/main" count="1081" uniqueCount="134">
  <si>
    <t>1月</t>
  </si>
  <si>
    <t>年</t>
  </si>
  <si>
    <t>月份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</si>
  <si>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</si>
  <si>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</si>
  <si>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</si>
  <si>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</si>
  <si>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</si>
  <si>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</si>
  <si>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</si>
  <si>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</si>
  <si>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</si>
  <si>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</si>
  <si>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</si>
  <si>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项目编号</t>
  </si>
  <si>
    <t>工资薪金</t>
  </si>
  <si>
    <t>社会保险</t>
  </si>
  <si>
    <t>住房公积金</t>
  </si>
  <si>
    <t>合计</t>
  </si>
  <si>
    <t>RD01</t>
  </si>
  <si>
    <t>RD02</t>
  </si>
  <si>
    <t>RD03</t>
  </si>
  <si>
    <t>RD04</t>
  </si>
  <si>
    <t>RD05</t>
  </si>
  <si>
    <t>RD06</t>
  </si>
  <si>
    <t>RD07</t>
  </si>
  <si>
    <t>RD08</t>
  </si>
  <si>
    <t>RD09</t>
  </si>
  <si>
    <t>RD10</t>
  </si>
  <si>
    <t>RD11</t>
  </si>
  <si>
    <t>RD12</t>
  </si>
  <si>
    <t>RD13</t>
  </si>
  <si>
    <t>RD14</t>
  </si>
  <si>
    <t>RD15</t>
  </si>
  <si>
    <t>RD16</t>
  </si>
  <si>
    <t>RD17</t>
  </si>
  <si>
    <t>RD18</t>
  </si>
  <si>
    <t>RD19</t>
  </si>
  <si>
    <t>RD20</t>
  </si>
  <si>
    <t>年终奖分配表</t>
  </si>
  <si>
    <t>辅助核算区域</t>
  </si>
  <si>
    <t>项目编号：</t>
  </si>
  <si>
    <t>项目名称：</t>
  </si>
  <si>
    <t>序号</t>
  </si>
  <si>
    <t>姓名</t>
  </si>
  <si>
    <t>总工时</t>
  </si>
  <si>
    <t>研发工时</t>
  </si>
  <si>
    <t>研发占比(%)</t>
  </si>
  <si>
    <t>年终奖</t>
  </si>
  <si>
    <t>计入研发费用年终奖</t>
  </si>
  <si>
    <t>项目名称</t>
  </si>
  <si>
    <t>签名</t>
  </si>
  <si>
    <t>项目负责人：</t>
  </si>
  <si>
    <t>金额单位：元</t>
  </si>
  <si>
    <t>工号</t>
  </si>
  <si>
    <t>总工时(天)</t>
  </si>
  <si>
    <t>研发工时（天）</t>
  </si>
  <si>
    <t>养老</t>
  </si>
  <si>
    <t>失业</t>
  </si>
  <si>
    <t>工伤</t>
  </si>
  <si>
    <t>医疗</t>
  </si>
  <si>
    <t>住房公积金（单位部分）</t>
  </si>
  <si>
    <t>其中：计入研发费用金额</t>
  </si>
  <si>
    <t>项目</t>
  </si>
  <si>
    <t>a</t>
  </si>
  <si>
    <t>b</t>
  </si>
  <si>
    <t>c</t>
  </si>
  <si>
    <t>d</t>
  </si>
  <si>
    <t>e</t>
  </si>
  <si>
    <t>f</t>
  </si>
  <si>
    <t>g</t>
  </si>
  <si>
    <t>h</t>
  </si>
  <si>
    <t>i</t>
  </si>
  <si>
    <t>z</t>
  </si>
  <si>
    <t>k=d/c</t>
  </si>
  <si>
    <t>l=e*k</t>
  </si>
  <si>
    <t>m=f*k</t>
  </si>
  <si>
    <t>n=g*k</t>
  </si>
  <si>
    <t>o=h*k</t>
  </si>
  <si>
    <t>p=i*k</t>
  </si>
  <si>
    <t>q=z*k</t>
  </si>
  <si>
    <t>n=l+m+n+o+p+q</t>
  </si>
  <si>
    <t>人力资源部：</t>
  </si>
  <si>
    <t>日期</t>
  </si>
  <si>
    <t>开始时间</t>
  </si>
  <si>
    <t>结束时间</t>
  </si>
  <si>
    <t>研发内容</t>
  </si>
  <si>
    <t>1月份研发人员工时统计表</t>
  </si>
  <si>
    <t>张启鹏</t>
  </si>
  <si>
    <t>张碧璇</t>
  </si>
  <si>
    <t>戴涛杰</t>
  </si>
  <si>
    <t>项目编号：DKJB-202503（5）</t>
  </si>
  <si>
    <t>项目名称：内蒙古自治区呼包鄂巴盟地区地质数据归集、找矿预测模型构建及技术示范</t>
  </si>
  <si>
    <t>2025.7.1</t>
  </si>
  <si>
    <t>分析研究《内蒙古自治区达尔罕茂明安联合旗等四幅1/5万区域矿产地质调查报告》及其相应图件，归纳总结该地质数据存在的问题，讨论研究下一步解决措施。</t>
  </si>
  <si>
    <t>2025.7.4</t>
  </si>
  <si>
    <t>利用mapgis软件对达尔罕茂明安联合旗幅（K49E014010）1:5万地质矿产图进行坐标系统校正，同时修改系统库</t>
  </si>
  <si>
    <t>2025.7.8</t>
  </si>
  <si>
    <t>利用mapgis软件对达尔罕茂明安联合旗幅（K49E014010）1:5万地质矿产图修改系统库</t>
  </si>
  <si>
    <t>2025.7.11</t>
  </si>
  <si>
    <t>2025.7.18</t>
  </si>
  <si>
    <t>2025.7.25</t>
  </si>
  <si>
    <t>利用mapgis软件对达尔罕茂明安联合旗幅（K49E014010）1:5万地质矿产图修改系统库，该图幅已完成修改。</t>
  </si>
  <si>
    <t>项目负责人：张启鹏</t>
  </si>
  <si>
    <t>9月份研发人员工时记录表</t>
  </si>
  <si>
    <t>附件2：</t>
  </si>
  <si>
    <t>内蒙古矿业开发有限责任公司2025年度公开招聘
设计类专业技术岗位笔试成绩汇总表</t>
  </si>
  <si>
    <t>笔试成绩（分）</t>
  </si>
  <si>
    <t>名次</t>
  </si>
  <si>
    <t>是否进入面试</t>
  </si>
  <si>
    <t>樊晓辉</t>
  </si>
  <si>
    <t>第一名</t>
  </si>
  <si>
    <t>是</t>
  </si>
  <si>
    <t>战  凯</t>
  </si>
  <si>
    <t>第二名</t>
  </si>
  <si>
    <t>杨  娇</t>
  </si>
  <si>
    <t>第三名</t>
  </si>
  <si>
    <t>李  纬</t>
  </si>
  <si>
    <t>第四名</t>
  </si>
  <si>
    <t>否</t>
  </si>
  <si>
    <t>李  倩</t>
  </si>
  <si>
    <t>第五名</t>
  </si>
  <si>
    <t>苏中鸿</t>
  </si>
  <si>
    <t>第六名</t>
  </si>
  <si>
    <t>宋博轩</t>
  </si>
  <si>
    <t>第七名</t>
  </si>
  <si>
    <t>赵  暖</t>
  </si>
  <si>
    <t>第八名</t>
  </si>
  <si>
    <t>乔丽娜</t>
  </si>
  <si>
    <t>乌  尼</t>
  </si>
  <si>
    <t>王慧瑶</t>
  </si>
  <si>
    <t>第九名</t>
  </si>
  <si>
    <t>王  燕</t>
  </si>
  <si>
    <t>第十名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</si>
</sst>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aaa"/>
    <numFmt numFmtId="178" formatCode="d"/>
    <numFmt numFmtId="179" formatCode="#,##0.00_ "/>
  </numFmts>
  <fonts count="46">
    <font>
      <sz val="11"/>
      <color theme="1"/>
      <name val="宋体"/>
      <charset val="162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62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42" fontId="2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0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3" fillId="29" borderId="13" applyNumberFormat="0" applyAlignment="0" applyProtection="0">
      <alignment vertical="center"/>
    </xf>
    <xf numFmtId="0" fontId="42" fillId="29" borderId="7" applyNumberFormat="0" applyAlignment="0" applyProtection="0">
      <alignment vertical="center"/>
    </xf>
    <xf numFmtId="0" fontId="9" fillId="0" borderId="0"/>
    <xf numFmtId="0" fontId="30" fillId="9" borderId="8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</cellStyleXfs>
  <cellXfs count="1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Continuous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178" fontId="7" fillId="2" borderId="1" xfId="63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177" fontId="7" fillId="2" borderId="1" xfId="63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1" xfId="63" applyFont="1" applyFill="1" applyBorder="1" applyAlignment="1">
      <alignment horizontal="center" vertical="center" shrinkToFit="1"/>
    </xf>
    <xf numFmtId="0" fontId="13" fillId="2" borderId="1" xfId="63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0" borderId="0" xfId="60" applyFont="1">
      <alignment vertical="center"/>
    </xf>
    <xf numFmtId="0" fontId="7" fillId="0" borderId="0" xfId="60" applyFont="1">
      <alignment vertical="center"/>
    </xf>
    <xf numFmtId="0" fontId="7" fillId="0" borderId="0" xfId="60" applyFont="1" applyAlignment="1">
      <alignment horizontal="center" vertical="center"/>
    </xf>
    <xf numFmtId="176" fontId="7" fillId="0" borderId="0" xfId="60" applyNumberFormat="1" applyFont="1" applyAlignment="1">
      <alignment horizontal="center" vertical="center"/>
    </xf>
    <xf numFmtId="0" fontId="7" fillId="0" borderId="0" xfId="60" applyFont="1" applyAlignment="1">
      <alignment horizontal="right" vertical="center"/>
    </xf>
    <xf numFmtId="10" fontId="7" fillId="0" borderId="0" xfId="14" applyNumberFormat="1" applyFont="1" applyFill="1" applyBorder="1" applyAlignment="1">
      <alignment vertical="center"/>
    </xf>
    <xf numFmtId="179" fontId="7" fillId="0" borderId="0" xfId="60" applyNumberFormat="1" applyFont="1" applyAlignment="1">
      <alignment horizontal="right" vertical="center"/>
    </xf>
    <xf numFmtId="0" fontId="12" fillId="0" borderId="0" xfId="60" applyFont="1">
      <alignment vertical="center"/>
    </xf>
    <xf numFmtId="0" fontId="10" fillId="0" borderId="0" xfId="60" applyFont="1" applyAlignment="1">
      <alignment horizontal="center" vertical="center"/>
    </xf>
    <xf numFmtId="176" fontId="10" fillId="0" borderId="0" xfId="60" applyNumberFormat="1" applyFont="1" applyAlignment="1">
      <alignment horizontal="center" vertical="center"/>
    </xf>
    <xf numFmtId="0" fontId="7" fillId="0" borderId="0" xfId="6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1" xfId="60" applyFont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/>
    </xf>
    <xf numFmtId="176" fontId="7" fillId="0" borderId="1" xfId="60" applyNumberFormat="1" applyFont="1" applyBorder="1" applyAlignment="1">
      <alignment horizontal="center" vertical="center" wrapText="1"/>
    </xf>
    <xf numFmtId="43" fontId="7" fillId="0" borderId="1" xfId="60" applyNumberFormat="1" applyFont="1" applyBorder="1" applyAlignment="1">
      <alignment horizontal="right" vertical="center"/>
    </xf>
    <xf numFmtId="0" fontId="10" fillId="0" borderId="0" xfId="60" applyFont="1" applyAlignment="1">
      <alignment horizontal="right" vertical="center"/>
    </xf>
    <xf numFmtId="10" fontId="7" fillId="0" borderId="1" xfId="14" applyNumberFormat="1" applyFont="1" applyFill="1" applyBorder="1" applyAlignment="1">
      <alignment horizontal="center" vertical="center" wrapText="1"/>
    </xf>
    <xf numFmtId="179" fontId="7" fillId="0" borderId="1" xfId="60" applyNumberFormat="1" applyFont="1" applyBorder="1" applyAlignment="1">
      <alignment horizontal="center" vertical="center" wrapText="1"/>
    </xf>
    <xf numFmtId="10" fontId="7" fillId="0" borderId="1" xfId="11" applyNumberFormat="1" applyFont="1" applyFill="1" applyBorder="1" applyAlignment="1">
      <alignment vertical="center"/>
    </xf>
    <xf numFmtId="43" fontId="16" fillId="0" borderId="1" xfId="60" applyNumberFormat="1" applyFont="1" applyBorder="1" applyAlignment="1">
      <alignment horizontal="right" vertical="center"/>
    </xf>
    <xf numFmtId="179" fontId="7" fillId="0" borderId="1" xfId="60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60" applyFont="1" applyBorder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Continuous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0" fontId="7" fillId="3" borderId="1" xfId="6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horizontal="center" vertical="center"/>
    </xf>
    <xf numFmtId="43" fontId="7" fillId="2" borderId="0" xfId="8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3" fontId="7" fillId="2" borderId="0" xfId="8" applyFont="1" applyFill="1" applyBorder="1" applyAlignment="1">
      <alignment vertical="center" shrinkToFit="1"/>
    </xf>
    <xf numFmtId="0" fontId="20" fillId="2" borderId="0" xfId="0" applyFont="1" applyFill="1" applyAlignment="1">
      <alignment vertical="center" shrinkToFit="1"/>
    </xf>
    <xf numFmtId="176" fontId="7" fillId="2" borderId="1" xfId="0" applyNumberFormat="1" applyFont="1" applyFill="1" applyBorder="1" applyAlignment="1">
      <alignment horizontal="center" vertical="center" wrapText="1"/>
    </xf>
    <xf numFmtId="10" fontId="7" fillId="2" borderId="1" xfId="11" applyNumberFormat="1" applyFont="1" applyFill="1" applyBorder="1" applyAlignment="1">
      <alignment horizontal="center" vertical="center" wrapText="1"/>
    </xf>
    <xf numFmtId="43" fontId="7" fillId="2" borderId="1" xfId="8" applyFont="1" applyFill="1" applyBorder="1" applyAlignment="1">
      <alignment horizontal="center" vertical="center"/>
    </xf>
    <xf numFmtId="43" fontId="20" fillId="2" borderId="0" xfId="8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3" fontId="7" fillId="2" borderId="1" xfId="8" applyFont="1" applyFill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43" fontId="20" fillId="2" borderId="1" xfId="8" applyFont="1" applyFill="1" applyBorder="1">
      <alignment vertical="center"/>
    </xf>
    <xf numFmtId="43" fontId="20" fillId="2" borderId="0" xfId="8" applyFont="1" applyFill="1" applyBorder="1">
      <alignment vertical="center"/>
    </xf>
    <xf numFmtId="0" fontId="22" fillId="2" borderId="0" xfId="0" applyFont="1" applyFill="1" applyAlignment="1">
      <alignment horizontal="center" vertical="center"/>
    </xf>
    <xf numFmtId="43" fontId="10" fillId="2" borderId="0" xfId="8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43" fontId="23" fillId="2" borderId="0" xfId="8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3" fontId="15" fillId="2" borderId="1" xfId="8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 shrinkToFit="1"/>
    </xf>
    <xf numFmtId="43" fontId="20" fillId="2" borderId="0" xfId="8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shrinkToFit="1"/>
    </xf>
    <xf numFmtId="43" fontId="20" fillId="2" borderId="0" xfId="8" applyFont="1" applyFill="1" applyBorder="1" applyAlignment="1">
      <alignment vertical="center" shrinkToFit="1"/>
    </xf>
    <xf numFmtId="0" fontId="20" fillId="2" borderId="1" xfId="0" applyFont="1" applyFill="1" applyBorder="1" applyAlignment="1">
      <alignment vertical="center"/>
    </xf>
    <xf numFmtId="9" fontId="7" fillId="2" borderId="0" xfId="11" applyFont="1" applyFill="1" applyBorder="1">
      <alignment vertical="center"/>
    </xf>
    <xf numFmtId="0" fontId="2" fillId="0" borderId="1" xfId="0" applyFont="1" applyFill="1" applyBorder="1" applyAlignment="1">
      <alignment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0" xfId="22"/>
    <cellStyle name="常规 75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Sheet1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常规 55" xfId="51"/>
    <cellStyle name="常规 22 2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2" xfId="60"/>
    <cellStyle name="常规 64" xfId="61"/>
    <cellStyle name="常规 59" xfId="62"/>
    <cellStyle name="常规_Sheet1" xfId="63"/>
    <cellStyle name="常规 10 7" xfId="64"/>
    <cellStyle name="常规 72" xfId="65"/>
    <cellStyle name="常规 67" xfId="66"/>
    <cellStyle name="常规 5" xfId="67"/>
    <cellStyle name="常规 22" xfId="68"/>
    <cellStyle name="常规 69" xfId="69"/>
    <cellStyle name="常规 74" xfId="70"/>
    <cellStyle name="常规 2 2" xfId="71"/>
    <cellStyle name="常规 83" xfId="72"/>
    <cellStyle name="常规 78" xfId="73"/>
    <cellStyle name="常规 61" xfId="74"/>
    <cellStyle name="常规 56" xfId="75"/>
    <cellStyle name="常规 63" xfId="76"/>
    <cellStyle name="常规 3 5" xfId="77"/>
    <cellStyle name="常规 10 2 2" xfId="78"/>
    <cellStyle name="常规 10 3" xfId="79"/>
    <cellStyle name="常规_基本" xfId="80"/>
    <cellStyle name="常规 81" xfId="81"/>
    <cellStyle name="常规 4 3" xfId="82"/>
    <cellStyle name="常规 77" xfId="83"/>
    <cellStyle name="常规 66" xfId="84"/>
    <cellStyle name="常规 13" xfId="85"/>
    <cellStyle name="常规 48" xfId="86"/>
    <cellStyle name="常规 51" xfId="87"/>
    <cellStyle name="常规 3" xfId="88"/>
    <cellStyle name="常规 18" xfId="89"/>
    <cellStyle name="常规 27 11" xfId="90"/>
    <cellStyle name="常规 62" xfId="91"/>
    <cellStyle name="常规_Sheet1_表3 2019年3月底实聘人员花名册" xfId="92"/>
    <cellStyle name="常规 84" xfId="93"/>
    <cellStyle name="常规 65" xfId="94"/>
    <cellStyle name="常规 100 2" xfId="95"/>
    <cellStyle name="常规 68" xfId="96"/>
    <cellStyle name="常规 27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fmlaLink="$B$3" max="10000" min="1" page="10" val="2025"/>
</file>

<file path=xl/ctrlProps/ctrlProp2.xml><?xml version="1.0" encoding="utf-8"?>
<formControlPr xmlns="http://schemas.microsoft.com/office/spreadsheetml/2009/9/main" objectType="Spin" dx="16" fmlaLink="$E$3" max="12" min="1" page="10" val="1"/>
</file>

<file path=xl/ctrlProps/ctrlProp3.xml><?xml version="1.0" encoding="utf-8"?>
<formControlPr xmlns="http://schemas.microsoft.com/office/spreadsheetml/2009/9/main" objectType="Spin" dx="16" fmlaLink="$B$3" max="10000" min="1" page="10" val="2025"/>
</file>

<file path=xl/ctrlProps/ctrlProp4.xml><?xml version="1.0" encoding="utf-8"?>
<formControlPr xmlns="http://schemas.microsoft.com/office/spreadsheetml/2009/9/main" objectType="Spin" dx="16" fmlaLink="$E$4" max="12" min="1" page="10" val="2"/>
</file>

<file path=xl/ctrlProps/ctrlProp5.xml><?xml version="1.0" encoding="utf-8"?>
<formControlPr xmlns="http://schemas.microsoft.com/office/spreadsheetml/2009/9/main" objectType="Spin" dx="16" fmlaLink="$B$3" max="10000" min="1" page="10" val="2025"/>
</file>

<file path=xl/ctrlProps/ctrlProp6.xml><?xml version="1.0" encoding="utf-8"?>
<formControlPr xmlns="http://schemas.microsoft.com/office/spreadsheetml/2009/9/main" objectType="Spin" dx="16" fmlaLink="$E5" max="12" min="1" page="10" val="3"/>
</file>

<file path=xl/ctrlProps/ctrlProp7.xml><?xml version="1.0" encoding="utf-8"?>
<formControlPr xmlns="http://schemas.microsoft.com/office/spreadsheetml/2009/9/main" objectType="Spin" dx="16" fmlaLink="$B$3" max="10000" min="1" page="10" val="2025"/>
</file>

<file path=xl/ctrlProps/ctrlProp8.xml><?xml version="1.0" encoding="utf-8"?>
<formControlPr xmlns="http://schemas.microsoft.com/office/spreadsheetml/2009/9/main" objectType="Spin" dx="16" fmlaLink="$E$6" max="12" min="1" page="10" val="4"/>
</file>

<file path=xl/ctrlProps/ctrlProp9.xml><?xml version="1.0" encoding="utf-8"?>
<formControlPr xmlns="http://schemas.microsoft.com/office/spreadsheetml/2009/9/main" objectType="Spin" dx="16" fmlaLink="$B$3" max="10000" min="1" page="10" val="2025"/>
</file>

<file path=xl/ctrlProps/ctrlProp10.xml><?xml version="1.0" encoding="utf-8"?>
<formControlPr xmlns="http://schemas.microsoft.com/office/spreadsheetml/2009/9/main" objectType="Spin" dx="16" fmlaLink="$E$7" max="12" min="1" page="10" val="5"/>
</file>

<file path=xl/ctrlProps/ctrlProp11.xml><?xml version="1.0" encoding="utf-8"?>
<formControlPr xmlns="http://schemas.microsoft.com/office/spreadsheetml/2009/9/main" objectType="Spin" dx="16" fmlaLink="$B$3" max="10000" min="1" page="10" val="2025"/>
</file>

<file path=xl/ctrlProps/ctrlProp12.xml><?xml version="1.0" encoding="utf-8"?>
<formControlPr xmlns="http://schemas.microsoft.com/office/spreadsheetml/2009/9/main" objectType="Spin" dx="16" fmlaLink="$E$8" max="12" min="1" page="10" val="6"/>
</file>

<file path=xl/ctrlProps/ctrlProp13.xml><?xml version="1.0" encoding="utf-8"?>
<formControlPr xmlns="http://schemas.microsoft.com/office/spreadsheetml/2009/9/main" objectType="Spin" dx="16" fmlaLink="$B$3" max="10000" min="1" page="10" val="2025"/>
</file>

<file path=xl/ctrlProps/ctrlProp14.xml><?xml version="1.0" encoding="utf-8"?>
<formControlPr xmlns="http://schemas.microsoft.com/office/spreadsheetml/2009/9/main" objectType="Spin" dx="16" fmlaLink="$E$9" max="12" min="1" page="10" val="7"/>
</file>

<file path=xl/ctrlProps/ctrlProp15.xml><?xml version="1.0" encoding="utf-8"?>
<formControlPr xmlns="http://schemas.microsoft.com/office/spreadsheetml/2009/9/main" objectType="Spin" dx="16" fmlaLink="$B$3" max="10000" min="1" page="10" val="2025"/>
</file>

<file path=xl/ctrlProps/ctrlProp16.xml><?xml version="1.0" encoding="utf-8"?>
<formControlPr xmlns="http://schemas.microsoft.com/office/spreadsheetml/2009/9/main" objectType="Spin" dx="16" fmlaLink="$E$10" max="12" min="1" page="10" val="8"/>
</file>

<file path=xl/ctrlProps/ctrlProp17.xml><?xml version="1.0" encoding="utf-8"?>
<formControlPr xmlns="http://schemas.microsoft.com/office/spreadsheetml/2009/9/main" objectType="Spin" dx="16" fmlaLink="$B$3" max="10000" min="1" page="10" val="2025"/>
</file>

<file path=xl/ctrlProps/ctrlProp18.xml><?xml version="1.0" encoding="utf-8"?>
<formControlPr xmlns="http://schemas.microsoft.com/office/spreadsheetml/2009/9/main" objectType="Spin" dx="16" fmlaLink="$E$11" max="12" min="1" page="10" val="9"/>
</file>

<file path=xl/ctrlProps/ctrlProp19.xml><?xml version="1.0" encoding="utf-8"?>
<formControlPr xmlns="http://schemas.microsoft.com/office/spreadsheetml/2009/9/main" objectType="Spin" dx="16" fmlaLink="$B$3" max="10000" min="1" page="10" val="2025"/>
</file>

<file path=xl/ctrlProps/ctrlProp20.xml><?xml version="1.0" encoding="utf-8"?>
<formControlPr xmlns="http://schemas.microsoft.com/office/spreadsheetml/2009/9/main" objectType="Spin" dx="16" fmlaLink="$E$12" max="12" min="1" page="10" val="10"/>
</file>

<file path=xl/ctrlProps/ctrlProp21.xml><?xml version="1.0" encoding="utf-8"?>
<formControlPr xmlns="http://schemas.microsoft.com/office/spreadsheetml/2009/9/main" objectType="Spin" dx="16" fmlaLink="$B$3" max="10000" min="1" page="10" val="2025"/>
</file>

<file path=xl/ctrlProps/ctrlProp22.xml><?xml version="1.0" encoding="utf-8"?>
<formControlPr xmlns="http://schemas.microsoft.com/office/spreadsheetml/2009/9/main" objectType="Spin" dx="16" fmlaLink="$E$13" max="12" min="1" page="10" val="11"/>
</file>

<file path=xl/ctrlProps/ctrlProp23.xml><?xml version="1.0" encoding="utf-8"?>
<formControlPr xmlns="http://schemas.microsoft.com/office/spreadsheetml/2009/9/main" objectType="Spin" dx="16" fmlaLink="$B$3" max="10000" min="1" page="10" val="2025"/>
</file>

<file path=xl/ctrlProps/ctrlProp24.xml><?xml version="1.0" encoding="utf-8"?>
<formControlPr xmlns="http://schemas.microsoft.com/office/spreadsheetml/2009/9/main" objectType="Spin" dx="16" fmlaLink="$E$14" max="12" min="1" page="10" val="12"/>
</file>

<file path=xl/ctrlProps/ctrlProp25.xml><?xml version="1.0" encoding="utf-8"?>
<formControlPr xmlns="http://schemas.microsoft.com/office/spreadsheetml/2009/9/main" objectType="Spin" dx="16" fmlaLink="$B$3" max="10000" min="1" page="10" val="2025"/>
</file>

<file path=xl/ctrlProps/ctrlProp26.xml><?xml version="1.0" encoding="utf-8"?>
<formControlPr xmlns="http://schemas.microsoft.com/office/spreadsheetml/2009/9/main" objectType="Spin" dx="16" fmlaLink="$E$3" max="12" min="1" page="10" val="1"/>
</file>

<file path=xl/ctrlProps/ctrlProp27.xml><?xml version="1.0" encoding="utf-8"?>
<formControlPr xmlns="http://schemas.microsoft.com/office/spreadsheetml/2009/9/main" objectType="Spin" dx="16" fmlaLink="$B$3" max="10000" min="1" page="10" val="2025"/>
</file>

<file path=xl/ctrlProps/ctrlProp28.xml><?xml version="1.0" encoding="utf-8"?>
<formControlPr xmlns="http://schemas.microsoft.com/office/spreadsheetml/2009/9/main" objectType="Spin" dx="16" fmlaLink="$E$4" max="12" min="1" page="10" val="2"/>
</file>

<file path=xl/ctrlProps/ctrlProp29.xml><?xml version="1.0" encoding="utf-8"?>
<formControlPr xmlns="http://schemas.microsoft.com/office/spreadsheetml/2009/9/main" objectType="Spin" dx="16" fmlaLink="$B$3" max="10000" min="1" page="10" val="2025"/>
</file>

<file path=xl/ctrlProps/ctrlProp30.xml><?xml version="1.0" encoding="utf-8"?>
<formControlPr xmlns="http://schemas.microsoft.com/office/spreadsheetml/2009/9/main" objectType="Spin" dx="16" fmlaLink="$E5" max="12" min="1" page="10" val="3"/>
</file>

<file path=xl/ctrlProps/ctrlProp31.xml><?xml version="1.0" encoding="utf-8"?>
<formControlPr xmlns="http://schemas.microsoft.com/office/spreadsheetml/2009/9/main" objectType="Spin" dx="16" fmlaLink="$B$3" max="10000" min="1" page="10" val="2025"/>
</file>

<file path=xl/ctrlProps/ctrlProp32.xml><?xml version="1.0" encoding="utf-8"?>
<formControlPr xmlns="http://schemas.microsoft.com/office/spreadsheetml/2009/9/main" objectType="Spin" dx="16" fmlaLink="$E$6" max="12" min="1" page="10" val="4"/>
</file>

<file path=xl/ctrlProps/ctrlProp33.xml><?xml version="1.0" encoding="utf-8"?>
<formControlPr xmlns="http://schemas.microsoft.com/office/spreadsheetml/2009/9/main" objectType="Spin" dx="16" fmlaLink="$B$3" max="10000" min="1" page="10" val="2025"/>
</file>

<file path=xl/ctrlProps/ctrlProp34.xml><?xml version="1.0" encoding="utf-8"?>
<formControlPr xmlns="http://schemas.microsoft.com/office/spreadsheetml/2009/9/main" objectType="Spin" dx="16" fmlaLink="$E$7" max="12" min="1" page="10" val="5"/>
</file>

<file path=xl/ctrlProps/ctrlProp35.xml><?xml version="1.0" encoding="utf-8"?>
<formControlPr xmlns="http://schemas.microsoft.com/office/spreadsheetml/2009/9/main" objectType="Spin" dx="16" fmlaLink="$B$3" max="10000" min="1" page="10" val="2025"/>
</file>

<file path=xl/ctrlProps/ctrlProp36.xml><?xml version="1.0" encoding="utf-8"?>
<formControlPr xmlns="http://schemas.microsoft.com/office/spreadsheetml/2009/9/main" objectType="Spin" dx="16" fmlaLink="$E$8" max="12" min="1" page="10" val="6"/>
</file>

<file path=xl/ctrlProps/ctrlProp37.xml><?xml version="1.0" encoding="utf-8"?>
<formControlPr xmlns="http://schemas.microsoft.com/office/spreadsheetml/2009/9/main" objectType="Spin" dx="16" fmlaLink="$B$3" max="10000" min="1" page="10" val="2025"/>
</file>

<file path=xl/ctrlProps/ctrlProp38.xml><?xml version="1.0" encoding="utf-8"?>
<formControlPr xmlns="http://schemas.microsoft.com/office/spreadsheetml/2009/9/main" objectType="Spin" dx="16" fmlaLink="$E$9" max="12" min="1" page="10" val="7"/>
</file>

<file path=xl/ctrlProps/ctrlProp39.xml><?xml version="1.0" encoding="utf-8"?>
<formControlPr xmlns="http://schemas.microsoft.com/office/spreadsheetml/2009/9/main" objectType="Spin" dx="16" fmlaLink="$B$3" max="10000" min="1" page="10" val="2025"/>
</file>

<file path=xl/ctrlProps/ctrlProp40.xml><?xml version="1.0" encoding="utf-8"?>
<formControlPr xmlns="http://schemas.microsoft.com/office/spreadsheetml/2009/9/main" objectType="Spin" dx="16" fmlaLink="$E$10" max="12" min="1" page="10" val="8"/>
</file>

<file path=xl/ctrlProps/ctrlProp41.xml><?xml version="1.0" encoding="utf-8"?>
<formControlPr xmlns="http://schemas.microsoft.com/office/spreadsheetml/2009/9/main" objectType="Spin" dx="16" fmlaLink="$B$3" max="10000" min="1" page="10" val="2025"/>
</file>

<file path=xl/ctrlProps/ctrlProp42.xml><?xml version="1.0" encoding="utf-8"?>
<formControlPr xmlns="http://schemas.microsoft.com/office/spreadsheetml/2009/9/main" objectType="Spin" dx="16" fmlaLink="$E$11" max="12" min="1" page="10" val="9"/>
</file>

<file path=xl/ctrlProps/ctrlProp43.xml><?xml version="1.0" encoding="utf-8"?>
<formControlPr xmlns="http://schemas.microsoft.com/office/spreadsheetml/2009/9/main" objectType="Spin" dx="16" fmlaLink="$B$3" max="10000" min="1" page="10" val="2025"/>
</file>

<file path=xl/ctrlProps/ctrlProp44.xml><?xml version="1.0" encoding="utf-8"?>
<formControlPr xmlns="http://schemas.microsoft.com/office/spreadsheetml/2009/9/main" objectType="Spin" dx="16" fmlaLink="$E$12" max="12" min="1" page="10" val="10"/>
</file>

<file path=xl/ctrlProps/ctrlProp45.xml><?xml version="1.0" encoding="utf-8"?>
<formControlPr xmlns="http://schemas.microsoft.com/office/spreadsheetml/2009/9/main" objectType="Spin" dx="16" fmlaLink="$B$3" max="10000" min="1" page="10" val="2025"/>
</file>

<file path=xl/ctrlProps/ctrlProp46.xml><?xml version="1.0" encoding="utf-8"?>
<formControlPr xmlns="http://schemas.microsoft.com/office/spreadsheetml/2009/9/main" objectType="Spin" dx="16" fmlaLink="$E$13" max="12" min="1" page="10" val="11"/>
</file>

<file path=xl/ctrlProps/ctrlProp47.xml><?xml version="1.0" encoding="utf-8"?>
<formControlPr xmlns="http://schemas.microsoft.com/office/spreadsheetml/2009/9/main" objectType="Spin" dx="16" fmlaLink="$B$3" max="10000" min="1" page="10" val="2025"/>
</file>

<file path=xl/ctrlProps/ctrlProp48.xml><?xml version="1.0" encoding="utf-8"?>
<formControlPr xmlns="http://schemas.microsoft.com/office/spreadsheetml/2009/9/main" objectType="Spin" dx="16" fmlaLink="$E$14" max="12" min="1" page="10" val="12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31750</xdr:rowOff>
        </xdr:from>
        <xdr:to>
          <xdr:col>2</xdr:col>
          <xdr:colOff>323850</xdr:colOff>
          <xdr:row>2</xdr:row>
          <xdr:rowOff>438150</xdr:rowOff>
        </xdr:to>
        <xdr:sp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447800" y="3746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2</xdr:row>
          <xdr:rowOff>381000</xdr:rowOff>
        </xdr:to>
        <xdr:sp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584450" y="3429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31750</xdr:rowOff>
        </xdr:from>
        <xdr:to>
          <xdr:col>2</xdr:col>
          <xdr:colOff>323850</xdr:colOff>
          <xdr:row>3</xdr:row>
          <xdr:rowOff>438150</xdr:rowOff>
        </xdr:to>
        <xdr:sp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447800" y="8445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3</xdr:row>
          <xdr:rowOff>381000</xdr:rowOff>
        </xdr:to>
        <xdr:sp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584450" y="8128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31750</xdr:rowOff>
        </xdr:from>
        <xdr:to>
          <xdr:col>2</xdr:col>
          <xdr:colOff>323850</xdr:colOff>
          <xdr:row>4</xdr:row>
          <xdr:rowOff>438150</xdr:rowOff>
        </xdr:to>
        <xdr:sp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447800" y="13144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4</xdr:row>
          <xdr:rowOff>381000</xdr:rowOff>
        </xdr:to>
        <xdr:sp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584450" y="12827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31750</xdr:rowOff>
        </xdr:from>
        <xdr:to>
          <xdr:col>2</xdr:col>
          <xdr:colOff>323850</xdr:colOff>
          <xdr:row>5</xdr:row>
          <xdr:rowOff>438150</xdr:rowOff>
        </xdr:to>
        <xdr:sp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447800" y="17843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5</xdr:row>
          <xdr:rowOff>381000</xdr:rowOff>
        </xdr:to>
        <xdr:sp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584450" y="17526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31750</xdr:rowOff>
        </xdr:from>
        <xdr:to>
          <xdr:col>2</xdr:col>
          <xdr:colOff>323850</xdr:colOff>
          <xdr:row>6</xdr:row>
          <xdr:rowOff>438150</xdr:rowOff>
        </xdr:to>
        <xdr:sp>
          <xdr:nvSpPr>
            <xdr:cNvPr id="1033" name="Spinne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447800" y="22542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6</xdr:row>
          <xdr:rowOff>381000</xdr:rowOff>
        </xdr:to>
        <xdr:sp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584450" y="22225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31750</xdr:rowOff>
        </xdr:from>
        <xdr:to>
          <xdr:col>2</xdr:col>
          <xdr:colOff>323850</xdr:colOff>
          <xdr:row>7</xdr:row>
          <xdr:rowOff>438150</xdr:rowOff>
        </xdr:to>
        <xdr:sp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447800" y="27241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381000</xdr:rowOff>
        </xdr:to>
        <xdr:sp>
          <xdr:nvSpPr>
            <xdr:cNvPr id="1036" name="Spinner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2584450" y="26924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31750</xdr:rowOff>
        </xdr:from>
        <xdr:to>
          <xdr:col>2</xdr:col>
          <xdr:colOff>323850</xdr:colOff>
          <xdr:row>8</xdr:row>
          <xdr:rowOff>438150</xdr:rowOff>
        </xdr:to>
        <xdr:sp>
          <xdr:nvSpPr>
            <xdr:cNvPr id="1037" name="Spinner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447800" y="31940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381000</xdr:rowOff>
        </xdr:to>
        <xdr:sp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2584450" y="31623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31750</xdr:rowOff>
        </xdr:from>
        <xdr:to>
          <xdr:col>2</xdr:col>
          <xdr:colOff>323850</xdr:colOff>
          <xdr:row>9</xdr:row>
          <xdr:rowOff>438150</xdr:rowOff>
        </xdr:to>
        <xdr:sp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447800" y="36639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9</xdr:row>
          <xdr:rowOff>381000</xdr:rowOff>
        </xdr:to>
        <xdr:sp>
          <xdr:nvSpPr>
            <xdr:cNvPr id="1040" name="Spinner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584450" y="36322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31750</xdr:rowOff>
        </xdr:from>
        <xdr:to>
          <xdr:col>2</xdr:col>
          <xdr:colOff>323850</xdr:colOff>
          <xdr:row>10</xdr:row>
          <xdr:rowOff>438150</xdr:rowOff>
        </xdr:to>
        <xdr:sp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447800" y="41338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10</xdr:row>
          <xdr:rowOff>381000</xdr:rowOff>
        </xdr:to>
        <xdr:sp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584450" y="41021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31750</xdr:rowOff>
        </xdr:from>
        <xdr:to>
          <xdr:col>2</xdr:col>
          <xdr:colOff>323850</xdr:colOff>
          <xdr:row>11</xdr:row>
          <xdr:rowOff>438150</xdr:rowOff>
        </xdr:to>
        <xdr:sp>
          <xdr:nvSpPr>
            <xdr:cNvPr id="1043" name="Spinner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447800" y="46037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11</xdr:row>
          <xdr:rowOff>381000</xdr:rowOff>
        </xdr:to>
        <xdr:sp>
          <xdr:nvSpPr>
            <xdr:cNvPr id="1044" name="Spinne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2584450" y="45720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31750</xdr:rowOff>
        </xdr:from>
        <xdr:to>
          <xdr:col>2</xdr:col>
          <xdr:colOff>323850</xdr:colOff>
          <xdr:row>12</xdr:row>
          <xdr:rowOff>438150</xdr:rowOff>
        </xdr:to>
        <xdr:sp>
          <xdr:nvSpPr>
            <xdr:cNvPr id="1045" name="Spinner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447800" y="50736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12</xdr:row>
          <xdr:rowOff>381000</xdr:rowOff>
        </xdr:to>
        <xdr:sp>
          <xdr:nvSpPr>
            <xdr:cNvPr id="1046" name="Spinner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584450" y="50419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31750</xdr:rowOff>
        </xdr:from>
        <xdr:to>
          <xdr:col>2</xdr:col>
          <xdr:colOff>323850</xdr:colOff>
          <xdr:row>13</xdr:row>
          <xdr:rowOff>438150</xdr:rowOff>
        </xdr:to>
        <xdr:sp>
          <xdr:nvSpPr>
            <xdr:cNvPr id="1047" name="Spinne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447800" y="55435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381000</xdr:rowOff>
        </xdr:to>
        <xdr:sp>
          <xdr:nvSpPr>
            <xdr:cNvPr id="1048" name="Spinner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584450" y="55118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30480</xdr:rowOff>
        </xdr:from>
        <xdr:to>
          <xdr:col>2</xdr:col>
          <xdr:colOff>327660</xdr:colOff>
          <xdr:row>2</xdr:row>
          <xdr:rowOff>441960</xdr:rowOff>
        </xdr:to>
        <xdr:sp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447800" y="37338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2</xdr:row>
          <xdr:rowOff>381000</xdr:rowOff>
        </xdr:to>
        <xdr:sp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2581910" y="34290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30480</xdr:rowOff>
        </xdr:from>
        <xdr:to>
          <xdr:col>2</xdr:col>
          <xdr:colOff>327660</xdr:colOff>
          <xdr:row>3</xdr:row>
          <xdr:rowOff>441960</xdr:rowOff>
        </xdr:to>
        <xdr:sp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447800" y="84201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3</xdr:row>
          <xdr:rowOff>381000</xdr:rowOff>
        </xdr:to>
        <xdr:sp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2581910" y="81153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30480</xdr:rowOff>
        </xdr:from>
        <xdr:to>
          <xdr:col>2</xdr:col>
          <xdr:colOff>327660</xdr:colOff>
          <xdr:row>4</xdr:row>
          <xdr:rowOff>441960</xdr:rowOff>
        </xdr:to>
        <xdr:sp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447800" y="131064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4</xdr:row>
          <xdr:rowOff>381000</xdr:rowOff>
        </xdr:to>
        <xdr:sp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2581910" y="128016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30480</xdr:rowOff>
        </xdr:from>
        <xdr:to>
          <xdr:col>2</xdr:col>
          <xdr:colOff>327660</xdr:colOff>
          <xdr:row>5</xdr:row>
          <xdr:rowOff>441960</xdr:rowOff>
        </xdr:to>
        <xdr:sp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447800" y="177927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5</xdr:row>
          <xdr:rowOff>381000</xdr:rowOff>
        </xdr:to>
        <xdr:sp>
          <xdr:nvSpPr>
            <xdr:cNvPr id="2056" name="Spinne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2581910" y="174879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30480</xdr:rowOff>
        </xdr:from>
        <xdr:to>
          <xdr:col>2</xdr:col>
          <xdr:colOff>327660</xdr:colOff>
          <xdr:row>6</xdr:row>
          <xdr:rowOff>441960</xdr:rowOff>
        </xdr:to>
        <xdr:sp>
          <xdr:nvSpPr>
            <xdr:cNvPr id="2057" name="Spinne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447800" y="224790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6</xdr:row>
          <xdr:rowOff>381000</xdr:rowOff>
        </xdr:to>
        <xdr:sp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2581910" y="221742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30480</xdr:rowOff>
        </xdr:from>
        <xdr:to>
          <xdr:col>2</xdr:col>
          <xdr:colOff>327660</xdr:colOff>
          <xdr:row>7</xdr:row>
          <xdr:rowOff>441960</xdr:rowOff>
        </xdr:to>
        <xdr:sp>
          <xdr:nvSpPr>
            <xdr:cNvPr id="2059" name="Spinne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1447800" y="271653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381000</xdr:rowOff>
        </xdr:to>
        <xdr:sp>
          <xdr:nvSpPr>
            <xdr:cNvPr id="2060" name="Spinne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2581910" y="268605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30480</xdr:rowOff>
        </xdr:from>
        <xdr:to>
          <xdr:col>2</xdr:col>
          <xdr:colOff>327660</xdr:colOff>
          <xdr:row>8</xdr:row>
          <xdr:rowOff>441960</xdr:rowOff>
        </xdr:to>
        <xdr:sp>
          <xdr:nvSpPr>
            <xdr:cNvPr id="2061" name="Spinne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1447800" y="318516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381000</xdr:rowOff>
        </xdr:to>
        <xdr:sp>
          <xdr:nvSpPr>
            <xdr:cNvPr id="2062" name="Spinne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2581910" y="315468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30480</xdr:rowOff>
        </xdr:from>
        <xdr:to>
          <xdr:col>2</xdr:col>
          <xdr:colOff>327660</xdr:colOff>
          <xdr:row>9</xdr:row>
          <xdr:rowOff>441960</xdr:rowOff>
        </xdr:to>
        <xdr:sp>
          <xdr:nvSpPr>
            <xdr:cNvPr id="2063" name="Spinner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1447800" y="365379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9</xdr:row>
          <xdr:rowOff>381000</xdr:rowOff>
        </xdr:to>
        <xdr:sp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2581910" y="362331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30480</xdr:rowOff>
        </xdr:from>
        <xdr:to>
          <xdr:col>2</xdr:col>
          <xdr:colOff>327660</xdr:colOff>
          <xdr:row>10</xdr:row>
          <xdr:rowOff>441960</xdr:rowOff>
        </xdr:to>
        <xdr:sp>
          <xdr:nvSpPr>
            <xdr:cNvPr id="2065" name="Spinner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1447800" y="412242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10</xdr:row>
          <xdr:rowOff>381000</xdr:rowOff>
        </xdr:to>
        <xdr:sp>
          <xdr:nvSpPr>
            <xdr:cNvPr id="2066" name="Spinner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2581910" y="409194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30480</xdr:rowOff>
        </xdr:from>
        <xdr:to>
          <xdr:col>2</xdr:col>
          <xdr:colOff>327660</xdr:colOff>
          <xdr:row>11</xdr:row>
          <xdr:rowOff>441960</xdr:rowOff>
        </xdr:to>
        <xdr:sp>
          <xdr:nvSpPr>
            <xdr:cNvPr id="2067" name="Spinner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447800" y="459105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11</xdr:row>
          <xdr:rowOff>381000</xdr:rowOff>
        </xdr:to>
        <xdr:sp>
          <xdr:nvSpPr>
            <xdr:cNvPr id="2068" name="Spinner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81910" y="456057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30480</xdr:rowOff>
        </xdr:from>
        <xdr:to>
          <xdr:col>2</xdr:col>
          <xdr:colOff>327660</xdr:colOff>
          <xdr:row>12</xdr:row>
          <xdr:rowOff>441960</xdr:rowOff>
        </xdr:to>
        <xdr:sp>
          <xdr:nvSpPr>
            <xdr:cNvPr id="2069" name="Spinner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447800" y="505968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12</xdr:row>
          <xdr:rowOff>381000</xdr:rowOff>
        </xdr:to>
        <xdr:sp>
          <xdr:nvSpPr>
            <xdr:cNvPr id="2070" name="Spinner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81910" y="502920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30480</xdr:rowOff>
        </xdr:from>
        <xdr:to>
          <xdr:col>2</xdr:col>
          <xdr:colOff>327660</xdr:colOff>
          <xdr:row>13</xdr:row>
          <xdr:rowOff>441960</xdr:rowOff>
        </xdr:to>
        <xdr:sp>
          <xdr:nvSpPr>
            <xdr:cNvPr id="2071" name="Spinner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447800" y="552831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381000</xdr:rowOff>
        </xdr:to>
        <xdr:sp>
          <xdr:nvSpPr>
            <xdr:cNvPr id="2072" name="Spinner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81910" y="549783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xwechat_files\RYF494233807_d7af\msg\file\2025-08\1.&#20154;&#21592;&#20154;&#24037;&#36153;&#29992;-2025&#24180;7&#26376;&#24037;&#26102;&#35760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6446;&#20122;&#30007;\Desktop\&#36816;&#33829;&#20844;&#21496;\&#31038;&#20445;\&#26032;&#22686;&#20943;&#31038;&#20445;\&#35843;&#25972;&#21307;&#30103;&#24037;&#20260;\&#36816;&#33829;&#22686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期设置-隐藏"/>
      <sheetName val="汇总表"/>
      <sheetName val="年终奖分配表"/>
      <sheetName val="年终奖工时分配表"/>
      <sheetName val="1月工时分配"/>
      <sheetName val="1月 工资分配"/>
      <sheetName val="1月工时记录"/>
      <sheetName val="2月 工资分配"/>
      <sheetName val="2月工时分配表"/>
      <sheetName val="2月工时记录"/>
      <sheetName val="3月 工资分配"/>
      <sheetName val="3月工时分配"/>
      <sheetName val="3月工时记录"/>
      <sheetName val="4月 工资分配"/>
      <sheetName val="4月工时分配"/>
      <sheetName val="4月工时记录"/>
      <sheetName val="5月 工资分配"/>
      <sheetName val="5月工时分配"/>
      <sheetName val="5月工时记录"/>
      <sheetName val="6月 工资分配"/>
      <sheetName val="6月工时分配"/>
      <sheetName val="6月工时记录"/>
      <sheetName val="7月 工资分配"/>
      <sheetName val="7月工时分配"/>
      <sheetName val="7月工时记录"/>
      <sheetName val="8月 工资分配"/>
      <sheetName val="8月工时分配"/>
      <sheetName val="8月工时记录"/>
      <sheetName val="9月 工资分配"/>
      <sheetName val="9月工时分配"/>
      <sheetName val="9月工时记录"/>
      <sheetName val="10月 工资分配"/>
      <sheetName val="10月工时分配"/>
      <sheetName val="10月工时记录"/>
      <sheetName val="11月 工资分配"/>
      <sheetName val="11月工时分配"/>
      <sheetName val="11月工时记录"/>
      <sheetName val="12月 工资分配"/>
      <sheetName val="12月工时分配"/>
      <sheetName val="12月工时记录"/>
    </sheetNames>
    <sheetDataSet>
      <sheetData sheetId="0"/>
      <sheetData sheetId="1"/>
      <sheetData sheetId="2"/>
      <sheetData sheetId="3"/>
      <sheetData sheetId="4"/>
      <sheetData sheetId="5">
        <row r="6">
          <cell r="U6" t="str">
            <v>RD01</v>
          </cell>
          <cell r="V6">
            <v>1</v>
          </cell>
        </row>
        <row r="7">
          <cell r="U7" t="str">
            <v>RD01</v>
          </cell>
        </row>
        <row r="8">
          <cell r="U8" t="str">
            <v>RD01</v>
          </cell>
        </row>
        <row r="9">
          <cell r="U9" t="str">
            <v>RD01</v>
          </cell>
        </row>
        <row r="10">
          <cell r="U10" t="str">
            <v>RD01</v>
          </cell>
        </row>
        <row r="11">
          <cell r="U11" t="str">
            <v>RD01</v>
          </cell>
        </row>
        <row r="12">
          <cell r="U12" t="str">
            <v>RD07</v>
          </cell>
        </row>
        <row r="13">
          <cell r="U13" t="str">
            <v>RD08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增员"/>
      <sheetName val="代码表（勿动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1.xml"/><Relationship Id="rId8" Type="http://schemas.openxmlformats.org/officeDocument/2006/relationships/ctrlProp" Target="../ctrlProps/ctrlProp30.xml"/><Relationship Id="rId7" Type="http://schemas.openxmlformats.org/officeDocument/2006/relationships/ctrlProp" Target="../ctrlProps/ctrlProp29.xml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3" Type="http://schemas.openxmlformats.org/officeDocument/2006/relationships/ctrlProp" Target="../ctrlProps/ctrlProp25.xml"/><Relationship Id="rId26" Type="http://schemas.openxmlformats.org/officeDocument/2006/relationships/ctrlProp" Target="../ctrlProps/ctrlProp48.xml"/><Relationship Id="rId25" Type="http://schemas.openxmlformats.org/officeDocument/2006/relationships/ctrlProp" Target="../ctrlProps/ctrlProp47.xml"/><Relationship Id="rId24" Type="http://schemas.openxmlformats.org/officeDocument/2006/relationships/ctrlProp" Target="../ctrlProps/ctrlProp46.xml"/><Relationship Id="rId23" Type="http://schemas.openxmlformats.org/officeDocument/2006/relationships/ctrlProp" Target="../ctrlProps/ctrlProp45.xml"/><Relationship Id="rId22" Type="http://schemas.openxmlformats.org/officeDocument/2006/relationships/ctrlProp" Target="../ctrlProps/ctrlProp44.xml"/><Relationship Id="rId21" Type="http://schemas.openxmlformats.org/officeDocument/2006/relationships/ctrlProp" Target="../ctrlProps/ctrlProp43.xml"/><Relationship Id="rId20" Type="http://schemas.openxmlformats.org/officeDocument/2006/relationships/ctrlProp" Target="../ctrlProps/ctrlProp4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41.xml"/><Relationship Id="rId18" Type="http://schemas.openxmlformats.org/officeDocument/2006/relationships/ctrlProp" Target="../ctrlProps/ctrlProp40.xml"/><Relationship Id="rId17" Type="http://schemas.openxmlformats.org/officeDocument/2006/relationships/ctrlProp" Target="../ctrlProps/ctrlProp39.xml"/><Relationship Id="rId16" Type="http://schemas.openxmlformats.org/officeDocument/2006/relationships/ctrlProp" Target="../ctrlProps/ctrlProp38.xml"/><Relationship Id="rId15" Type="http://schemas.openxmlformats.org/officeDocument/2006/relationships/ctrlProp" Target="../ctrlProps/ctrlProp37.xml"/><Relationship Id="rId14" Type="http://schemas.openxmlformats.org/officeDocument/2006/relationships/ctrlProp" Target="../ctrlProps/ctrlProp36.xml"/><Relationship Id="rId13" Type="http://schemas.openxmlformats.org/officeDocument/2006/relationships/ctrlProp" Target="../ctrlProps/ctrlProp35.xml"/><Relationship Id="rId12" Type="http://schemas.openxmlformats.org/officeDocument/2006/relationships/ctrlProp" Target="../ctrlProps/ctrlProp34.xml"/><Relationship Id="rId11" Type="http://schemas.openxmlformats.org/officeDocument/2006/relationships/ctrlProp" Target="../ctrlProps/ctrlProp33.xml"/><Relationship Id="rId10" Type="http://schemas.openxmlformats.org/officeDocument/2006/relationships/ctrlProp" Target="../ctrlProps/ctrlProp3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4"/>
  <sheetViews>
    <sheetView workbookViewId="0">
      <selection activeCell="M10" sqref="M10"/>
    </sheetView>
  </sheetViews>
  <sheetFormatPr defaultColWidth="9" defaultRowHeight="13.5" outlineLevelCol="6"/>
  <cols>
    <col min="1" max="2" width="9" style="2"/>
    <col min="3" max="3" width="5" style="2" customWidth="1"/>
    <col min="4" max="4" width="5.16666666666667" style="2" customWidth="1"/>
    <col min="5" max="5" width="5.75" style="2" customWidth="1"/>
    <col min="6" max="6" width="3.75" style="2" customWidth="1"/>
    <col min="7" max="7" width="3.58333333333333" style="2" customWidth="1"/>
    <col min="8" max="16384" width="9" style="2"/>
  </cols>
  <sheetData>
    <row r="3" ht="37" customHeight="1" spans="1:7">
      <c r="A3" s="2" t="s">
        <v>0</v>
      </c>
      <c r="B3" s="3">
        <v>2025</v>
      </c>
      <c r="C3" s="3"/>
      <c r="D3" s="3" t="s">
        <v>1</v>
      </c>
      <c r="E3" s="3">
        <v>1</v>
      </c>
      <c r="F3" s="3"/>
      <c r="G3" s="3" t="s">
        <v>2</v>
      </c>
    </row>
    <row r="4" ht="37" customHeight="1" spans="1:7">
      <c r="A4" s="2" t="s">
        <v>3</v>
      </c>
      <c r="B4" s="3">
        <v>2025</v>
      </c>
      <c r="C4" s="3"/>
      <c r="D4" s="3" t="s">
        <v>1</v>
      </c>
      <c r="E4" s="3">
        <v>2</v>
      </c>
      <c r="F4" s="3"/>
      <c r="G4" s="3" t="s">
        <v>2</v>
      </c>
    </row>
    <row r="5" ht="37" customHeight="1" spans="1:7">
      <c r="A5" s="2" t="s">
        <v>4</v>
      </c>
      <c r="B5" s="3">
        <v>2025</v>
      </c>
      <c r="C5" s="3"/>
      <c r="D5" s="3" t="s">
        <v>1</v>
      </c>
      <c r="E5" s="3">
        <v>3</v>
      </c>
      <c r="F5" s="3"/>
      <c r="G5" s="3" t="s">
        <v>2</v>
      </c>
    </row>
    <row r="6" ht="37" customHeight="1" spans="1:7">
      <c r="A6" s="2" t="s">
        <v>5</v>
      </c>
      <c r="B6" s="3">
        <v>2025</v>
      </c>
      <c r="C6" s="3"/>
      <c r="D6" s="3" t="s">
        <v>1</v>
      </c>
      <c r="E6" s="3">
        <v>4</v>
      </c>
      <c r="F6" s="3"/>
      <c r="G6" s="3" t="s">
        <v>2</v>
      </c>
    </row>
    <row r="7" ht="37" customHeight="1" spans="1:7">
      <c r="A7" s="2" t="s">
        <v>6</v>
      </c>
      <c r="B7" s="3">
        <v>2025</v>
      </c>
      <c r="C7" s="3"/>
      <c r="D7" s="3" t="s">
        <v>1</v>
      </c>
      <c r="E7" s="3">
        <v>5</v>
      </c>
      <c r="F7" s="3"/>
      <c r="G7" s="3" t="s">
        <v>2</v>
      </c>
    </row>
    <row r="8" ht="37" customHeight="1" spans="1:7">
      <c r="A8" s="2" t="s">
        <v>7</v>
      </c>
      <c r="B8" s="3">
        <v>2025</v>
      </c>
      <c r="C8" s="3"/>
      <c r="D8" s="3" t="s">
        <v>1</v>
      </c>
      <c r="E8" s="3">
        <v>6</v>
      </c>
      <c r="F8" s="3"/>
      <c r="G8" s="3" t="s">
        <v>2</v>
      </c>
    </row>
    <row r="9" ht="37" customHeight="1" spans="1:7">
      <c r="A9" s="2" t="s">
        <v>8</v>
      </c>
      <c r="B9" s="3">
        <v>2025</v>
      </c>
      <c r="C9" s="3"/>
      <c r="D9" s="3" t="s">
        <v>1</v>
      </c>
      <c r="E9" s="3">
        <v>7</v>
      </c>
      <c r="F9" s="3"/>
      <c r="G9" s="3" t="s">
        <v>2</v>
      </c>
    </row>
    <row r="10" ht="37" customHeight="1" spans="1:7">
      <c r="A10" s="2" t="s">
        <v>9</v>
      </c>
      <c r="B10" s="3">
        <v>2025</v>
      </c>
      <c r="C10" s="3"/>
      <c r="D10" s="3" t="s">
        <v>1</v>
      </c>
      <c r="E10" s="3">
        <v>8</v>
      </c>
      <c r="F10" s="3"/>
      <c r="G10" s="3" t="s">
        <v>2</v>
      </c>
    </row>
    <row r="11" ht="37" customHeight="1" spans="1:7">
      <c r="A11" s="2" t="s">
        <v>10</v>
      </c>
      <c r="B11" s="3">
        <v>2025</v>
      </c>
      <c r="C11" s="3"/>
      <c r="D11" s="3" t="s">
        <v>1</v>
      </c>
      <c r="E11" s="3">
        <v>9</v>
      </c>
      <c r="F11" s="3"/>
      <c r="G11" s="3" t="s">
        <v>2</v>
      </c>
    </row>
    <row r="12" ht="37" customHeight="1" spans="1:7">
      <c r="A12" s="2" t="s">
        <v>11</v>
      </c>
      <c r="B12" s="3">
        <v>2025</v>
      </c>
      <c r="C12" s="3"/>
      <c r="D12" s="3" t="s">
        <v>1</v>
      </c>
      <c r="E12" s="3">
        <v>10</v>
      </c>
      <c r="F12" s="3"/>
      <c r="G12" s="3" t="s">
        <v>2</v>
      </c>
    </row>
    <row r="13" ht="37" customHeight="1" spans="1:7">
      <c r="A13" s="2" t="s">
        <v>12</v>
      </c>
      <c r="B13" s="3">
        <v>2025</v>
      </c>
      <c r="C13" s="3"/>
      <c r="D13" s="3" t="s">
        <v>1</v>
      </c>
      <c r="E13" s="3">
        <v>11</v>
      </c>
      <c r="F13" s="3"/>
      <c r="G13" s="3" t="s">
        <v>2</v>
      </c>
    </row>
    <row r="14" ht="37" customHeight="1" spans="1:7">
      <c r="A14" s="2" t="s">
        <v>13</v>
      </c>
      <c r="B14" s="3">
        <v>2025</v>
      </c>
      <c r="C14" s="3"/>
      <c r="D14" s="3" t="s">
        <v>1</v>
      </c>
      <c r="E14" s="3">
        <v>12</v>
      </c>
      <c r="F14" s="3"/>
      <c r="G14" s="3" t="s">
        <v>2</v>
      </c>
    </row>
  </sheetData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Spinner 1" r:id="rId3">
              <controlPr defaultSize="0">
                <anchor moveWithCells="1">
                  <from>
                    <xdr:col>2</xdr:col>
                    <xdr:colOff>76200</xdr:colOff>
                    <xdr:row>2</xdr:row>
                    <xdr:rowOff>31750</xdr:rowOff>
                  </from>
                  <to>
                    <xdr:col>2</xdr:col>
                    <xdr:colOff>323850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Spinner 2" r:id="rId4">
              <controlPr defaultSize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Spinner 3" r:id="rId5">
              <controlPr defaultSize="0">
                <anchor moveWithCells="1">
                  <from>
                    <xdr:col>2</xdr:col>
                    <xdr:colOff>76200</xdr:colOff>
                    <xdr:row>3</xdr:row>
                    <xdr:rowOff>31750</xdr:rowOff>
                  </from>
                  <to>
                    <xdr:col>2</xdr:col>
                    <xdr:colOff>323850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Spinner 4" r:id="rId6">
              <controlPr defaultSize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Spinner 5" r:id="rId7">
              <controlPr defaultSize="0">
                <anchor moveWithCells="1">
                  <from>
                    <xdr:col>2</xdr:col>
                    <xdr:colOff>76200</xdr:colOff>
                    <xdr:row>4</xdr:row>
                    <xdr:rowOff>31750</xdr:rowOff>
                  </from>
                  <to>
                    <xdr:col>2</xdr:col>
                    <xdr:colOff>323850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Spinner 6" r:id="rId8">
              <controlPr defaultSize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Spinner 7" r:id="rId9">
              <controlPr defaultSize="0">
                <anchor moveWithCells="1">
                  <from>
                    <xdr:col>2</xdr:col>
                    <xdr:colOff>76200</xdr:colOff>
                    <xdr:row>5</xdr:row>
                    <xdr:rowOff>31750</xdr:rowOff>
                  </from>
                  <to>
                    <xdr:col>2</xdr:col>
                    <xdr:colOff>323850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Spinner 8" r:id="rId10">
              <controlPr defaultSize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Spinner 9" r:id="rId11">
              <controlPr defaultSize="0">
                <anchor moveWithCells="1">
                  <from>
                    <xdr:col>2</xdr:col>
                    <xdr:colOff>76200</xdr:colOff>
                    <xdr:row>6</xdr:row>
                    <xdr:rowOff>31750</xdr:rowOff>
                  </from>
                  <to>
                    <xdr:col>2</xdr:col>
                    <xdr:colOff>323850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Spinner 10" r:id="rId12">
              <controlPr defaultSize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Spinner 11" r:id="rId13">
              <controlPr defaultSize="0">
                <anchor moveWithCells="1">
                  <from>
                    <xdr:col>2</xdr:col>
                    <xdr:colOff>76200</xdr:colOff>
                    <xdr:row>7</xdr:row>
                    <xdr:rowOff>31750</xdr:rowOff>
                  </from>
                  <to>
                    <xdr:col>2</xdr:col>
                    <xdr:colOff>323850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Spinner 12" r:id="rId14">
              <controlPr defaultSize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Spinner 13" r:id="rId15">
              <controlPr defaultSize="0">
                <anchor moveWithCells="1">
                  <from>
                    <xdr:col>2</xdr:col>
                    <xdr:colOff>76200</xdr:colOff>
                    <xdr:row>8</xdr:row>
                    <xdr:rowOff>31750</xdr:rowOff>
                  </from>
                  <to>
                    <xdr:col>2</xdr:col>
                    <xdr:colOff>323850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Spinner 14" r:id="rId16">
              <controlPr defaultSize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Spinner 15" r:id="rId17">
              <controlPr defaultSize="0">
                <anchor moveWithCells="1">
                  <from>
                    <xdr:col>2</xdr:col>
                    <xdr:colOff>76200</xdr:colOff>
                    <xdr:row>9</xdr:row>
                    <xdr:rowOff>31750</xdr:rowOff>
                  </from>
                  <to>
                    <xdr:col>2</xdr:col>
                    <xdr:colOff>323850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Spinner 16" r:id="rId18">
              <controlPr defaultSize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Spinner 17" r:id="rId19">
              <controlPr defaultSize="0">
                <anchor moveWithCells="1">
                  <from>
                    <xdr:col>2</xdr:col>
                    <xdr:colOff>76200</xdr:colOff>
                    <xdr:row>10</xdr:row>
                    <xdr:rowOff>31750</xdr:rowOff>
                  </from>
                  <to>
                    <xdr:col>2</xdr:col>
                    <xdr:colOff>323850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Spinner 18" r:id="rId20">
              <controlPr defaultSize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Spinner 19" r:id="rId21">
              <controlPr defaultSize="0">
                <anchor moveWithCells="1">
                  <from>
                    <xdr:col>2</xdr:col>
                    <xdr:colOff>76200</xdr:colOff>
                    <xdr:row>11</xdr:row>
                    <xdr:rowOff>31750</xdr:rowOff>
                  </from>
                  <to>
                    <xdr:col>2</xdr:col>
                    <xdr:colOff>323850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Spinner 20" r:id="rId22">
              <controlPr defaultSize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Spinner 21" r:id="rId23">
              <controlPr defaultSize="0">
                <anchor moveWithCells="1">
                  <from>
                    <xdr:col>2</xdr:col>
                    <xdr:colOff>76200</xdr:colOff>
                    <xdr:row>12</xdr:row>
                    <xdr:rowOff>31750</xdr:rowOff>
                  </from>
                  <to>
                    <xdr:col>2</xdr:col>
                    <xdr:colOff>323850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Spinner 22" r:id="rId24">
              <controlPr defaultSize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Spinner 23" r:id="rId25">
              <controlPr defaultSize="0">
                <anchor moveWithCells="1">
                  <from>
                    <xdr:col>2</xdr:col>
                    <xdr:colOff>76200</xdr:colOff>
                    <xdr:row>13</xdr:row>
                    <xdr:rowOff>31750</xdr:rowOff>
                  </from>
                  <to>
                    <xdr:col>2</xdr:col>
                    <xdr:colOff>323850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Spinner 24" r:id="rId26">
              <controlPr defaultSize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23"/>
  <sheetViews>
    <sheetView workbookViewId="0">
      <selection activeCell="J25" sqref="J25"/>
    </sheetView>
  </sheetViews>
  <sheetFormatPr defaultColWidth="8.91666666666667" defaultRowHeight="13.5" outlineLevelCol="7"/>
  <cols>
    <col min="1" max="4" width="8.91666666666667" style="2"/>
    <col min="5" max="5" width="11.75" style="2"/>
    <col min="6" max="6" width="10.75" style="2" customWidth="1"/>
    <col min="7" max="7" width="14.3333333333333" style="2" customWidth="1"/>
    <col min="8" max="8" width="13" style="2" customWidth="1"/>
    <col min="9" max="16384" width="8.91666666666667" style="2"/>
  </cols>
  <sheetData>
    <row r="2" spans="4:8">
      <c r="D2" s="38" t="s">
        <v>14</v>
      </c>
      <c r="E2" s="63" t="s">
        <v>15</v>
      </c>
      <c r="F2" s="63" t="s">
        <v>16</v>
      </c>
      <c r="G2" s="66" t="s">
        <v>17</v>
      </c>
      <c r="H2" s="66" t="s">
        <v>18</v>
      </c>
    </row>
    <row r="3" spans="4:8">
      <c r="D3" s="110" t="s">
        <v>19</v>
      </c>
      <c r="E3" s="110">
        <f>SUM('[1]1月 工资分配:12月 工资分配'!U6:U6)</f>
        <v>0</v>
      </c>
      <c r="F3" s="110">
        <f>SUM('[1]1月 工资分配:12月 工资分配'!V6:V6)</f>
        <v>1</v>
      </c>
      <c r="G3" s="110">
        <f>SUM('[1]1月 工资分配:12月 工资分配'!W6:W6)</f>
        <v>0</v>
      </c>
      <c r="H3" s="110">
        <f t="shared" ref="H3:H23" si="0">SUM(E3:G3)</f>
        <v>1</v>
      </c>
    </row>
    <row r="4" spans="4:8">
      <c r="D4" s="110" t="s">
        <v>20</v>
      </c>
      <c r="E4" s="110">
        <f>SUM('[1]1月 工资分配:12月 工资分配'!U7:U7)</f>
        <v>0</v>
      </c>
      <c r="F4" s="110">
        <f>SUM('[1]1月 工资分配:12月 工资分配'!V7:V7)</f>
        <v>0</v>
      </c>
      <c r="G4" s="110">
        <f>SUM('[1]1月 工资分配:12月 工资分配'!W7:W7)</f>
        <v>0</v>
      </c>
      <c r="H4" s="110">
        <f t="shared" si="0"/>
        <v>0</v>
      </c>
    </row>
    <row r="5" spans="4:8">
      <c r="D5" s="110" t="s">
        <v>21</v>
      </c>
      <c r="E5" s="110">
        <f>SUM('[1]1月 工资分配:12月 工资分配'!U8:U8)</f>
        <v>0</v>
      </c>
      <c r="F5" s="110">
        <f>SUM('[1]1月 工资分配:12月 工资分配'!V8:V8)</f>
        <v>0</v>
      </c>
      <c r="G5" s="110">
        <f>SUM('[1]1月 工资分配:12月 工资分配'!W8:W8)</f>
        <v>0</v>
      </c>
      <c r="H5" s="110">
        <f t="shared" si="0"/>
        <v>0</v>
      </c>
    </row>
    <row r="6" spans="4:8">
      <c r="D6" s="110" t="s">
        <v>22</v>
      </c>
      <c r="E6" s="110">
        <f>SUM('[1]1月 工资分配:12月 工资分配'!U9:U9)</f>
        <v>0</v>
      </c>
      <c r="F6" s="110">
        <f>SUM('[1]1月 工资分配:12月 工资分配'!V9:V9)</f>
        <v>0</v>
      </c>
      <c r="G6" s="110">
        <f>SUM('[1]1月 工资分配:12月 工资分配'!W9:W9)</f>
        <v>0</v>
      </c>
      <c r="H6" s="110">
        <f t="shared" si="0"/>
        <v>0</v>
      </c>
    </row>
    <row r="7" spans="4:8">
      <c r="D7" s="110" t="s">
        <v>23</v>
      </c>
      <c r="E7" s="110">
        <f>SUM('[1]1月 工资分配:12月 工资分配'!U10:U10)</f>
        <v>0</v>
      </c>
      <c r="F7" s="110">
        <f>SUM('[1]1月 工资分配:12月 工资分配'!V10:V10)</f>
        <v>0</v>
      </c>
      <c r="G7" s="110">
        <f>SUM('[1]1月 工资分配:12月 工资分配'!W10:W10)</f>
        <v>0</v>
      </c>
      <c r="H7" s="110">
        <f t="shared" si="0"/>
        <v>0</v>
      </c>
    </row>
    <row r="8" spans="4:8">
      <c r="D8" s="110" t="s">
        <v>24</v>
      </c>
      <c r="E8" s="110">
        <f>SUM('[1]1月 工资分配:12月 工资分配'!U11:U11)</f>
        <v>0</v>
      </c>
      <c r="F8" s="110">
        <f>SUM('[1]1月 工资分配:12月 工资分配'!V11:V11)</f>
        <v>0</v>
      </c>
      <c r="G8" s="110">
        <f>SUM('[1]1月 工资分配:12月 工资分配'!W11:W11)</f>
        <v>0</v>
      </c>
      <c r="H8" s="110">
        <f t="shared" si="0"/>
        <v>0</v>
      </c>
    </row>
    <row r="9" spans="4:8">
      <c r="D9" s="110" t="s">
        <v>25</v>
      </c>
      <c r="E9" s="110">
        <f>SUM('[1]1月 工资分配:12月 工资分配'!U12:U12)</f>
        <v>0</v>
      </c>
      <c r="F9" s="110">
        <f>SUM('[1]1月 工资分配:12月 工资分配'!V12:V12)</f>
        <v>0</v>
      </c>
      <c r="G9" s="110">
        <f>SUM('[1]1月 工资分配:12月 工资分配'!W12:W12)</f>
        <v>0</v>
      </c>
      <c r="H9" s="110">
        <f t="shared" si="0"/>
        <v>0</v>
      </c>
    </row>
    <row r="10" spans="4:8">
      <c r="D10" s="110" t="s">
        <v>26</v>
      </c>
      <c r="E10" s="110">
        <f>SUM('[1]1月 工资分配:12月 工资分配'!U13:U13)</f>
        <v>0</v>
      </c>
      <c r="F10" s="110">
        <f>SUM('[1]1月 工资分配:12月 工资分配'!V13:V13)</f>
        <v>0</v>
      </c>
      <c r="G10" s="110">
        <f>SUM('[1]1月 工资分配:12月 工资分配'!W13:W13)</f>
        <v>0</v>
      </c>
      <c r="H10" s="110">
        <f t="shared" si="0"/>
        <v>0</v>
      </c>
    </row>
    <row r="11" spans="4:8">
      <c r="D11" s="110" t="s">
        <v>27</v>
      </c>
      <c r="E11" s="110">
        <f>SUM('[1]1月 工资分配:12月 工资分配'!U14:U14)</f>
        <v>0</v>
      </c>
      <c r="F11" s="110">
        <f>SUM('[1]1月 工资分配:12月 工资分配'!V14:V14)</f>
        <v>0</v>
      </c>
      <c r="G11" s="110">
        <f>SUM('[1]1月 工资分配:12月 工资分配'!W14:W14)</f>
        <v>0</v>
      </c>
      <c r="H11" s="110">
        <f t="shared" si="0"/>
        <v>0</v>
      </c>
    </row>
    <row r="12" spans="4:8">
      <c r="D12" s="110" t="s">
        <v>28</v>
      </c>
      <c r="E12" s="110">
        <f>SUM('[1]1月 工资分配:12月 工资分配'!U15:U15)</f>
        <v>0</v>
      </c>
      <c r="F12" s="110">
        <f>SUM('[1]1月 工资分配:12月 工资分配'!V15:V15)</f>
        <v>0</v>
      </c>
      <c r="G12" s="110">
        <f>SUM('[1]1月 工资分配:12月 工资分配'!W15:W15)</f>
        <v>0</v>
      </c>
      <c r="H12" s="110">
        <f t="shared" si="0"/>
        <v>0</v>
      </c>
    </row>
    <row r="13" spans="4:8">
      <c r="D13" s="110" t="s">
        <v>29</v>
      </c>
      <c r="E13" s="110">
        <f>SUM('[1]1月 工资分配:12月 工资分配'!U16:U16)</f>
        <v>0</v>
      </c>
      <c r="F13" s="110">
        <f>SUM('[1]1月 工资分配:12月 工资分配'!V16:V16)</f>
        <v>0</v>
      </c>
      <c r="G13" s="110">
        <f>SUM('[1]1月 工资分配:12月 工资分配'!W16:W16)</f>
        <v>0</v>
      </c>
      <c r="H13" s="110">
        <f t="shared" si="0"/>
        <v>0</v>
      </c>
    </row>
    <row r="14" spans="4:8">
      <c r="D14" s="110" t="s">
        <v>30</v>
      </c>
      <c r="E14" s="110">
        <f>SUM('[1]1月 工资分配:12月 工资分配'!U17:U17)</f>
        <v>0</v>
      </c>
      <c r="F14" s="110">
        <f>SUM('[1]1月 工资分配:12月 工资分配'!V17:V17)</f>
        <v>0</v>
      </c>
      <c r="G14" s="110">
        <f>SUM('[1]1月 工资分配:12月 工资分配'!W17:W17)</f>
        <v>0</v>
      </c>
      <c r="H14" s="110">
        <f t="shared" si="0"/>
        <v>0</v>
      </c>
    </row>
    <row r="15" spans="4:8">
      <c r="D15" s="110" t="s">
        <v>31</v>
      </c>
      <c r="E15" s="110">
        <f>SUM('[1]1月 工资分配:12月 工资分配'!U18:U18)</f>
        <v>0</v>
      </c>
      <c r="F15" s="110">
        <f>SUM('[1]1月 工资分配:12月 工资分配'!V18:V18)</f>
        <v>0</v>
      </c>
      <c r="G15" s="110">
        <f>SUM('[1]1月 工资分配:12月 工资分配'!W18:W18)</f>
        <v>0</v>
      </c>
      <c r="H15" s="110">
        <f t="shared" si="0"/>
        <v>0</v>
      </c>
    </row>
    <row r="16" spans="4:8">
      <c r="D16" s="110" t="s">
        <v>32</v>
      </c>
      <c r="E16" s="110">
        <f>SUM('[1]1月 工资分配:12月 工资分配'!U19:U19)</f>
        <v>0</v>
      </c>
      <c r="F16" s="110">
        <f>SUM('[1]1月 工资分配:12月 工资分配'!V19:V19)</f>
        <v>0</v>
      </c>
      <c r="G16" s="110">
        <f>SUM('[1]1月 工资分配:12月 工资分配'!W19:W19)</f>
        <v>0</v>
      </c>
      <c r="H16" s="110">
        <f t="shared" si="0"/>
        <v>0</v>
      </c>
    </row>
    <row r="17" spans="4:8">
      <c r="D17" s="110" t="s">
        <v>33</v>
      </c>
      <c r="E17" s="110">
        <f>SUM('[1]1月 工资分配:12月 工资分配'!U20:U20)</f>
        <v>0</v>
      </c>
      <c r="F17" s="110">
        <f>SUM('[1]1月 工资分配:12月 工资分配'!V20:V20)</f>
        <v>0</v>
      </c>
      <c r="G17" s="110">
        <f>SUM('[1]1月 工资分配:12月 工资分配'!W20:W20)</f>
        <v>0</v>
      </c>
      <c r="H17" s="110">
        <f t="shared" si="0"/>
        <v>0</v>
      </c>
    </row>
    <row r="18" spans="4:8">
      <c r="D18" s="110" t="s">
        <v>34</v>
      </c>
      <c r="E18" s="110">
        <f>SUM('[1]1月 工资分配:12月 工资分配'!U21:U21)</f>
        <v>0</v>
      </c>
      <c r="F18" s="110">
        <f>SUM('[1]1月 工资分配:12月 工资分配'!V21:V21)</f>
        <v>0</v>
      </c>
      <c r="G18" s="110">
        <f>SUM('[1]1月 工资分配:12月 工资分配'!W21:W21)</f>
        <v>0</v>
      </c>
      <c r="H18" s="110">
        <f t="shared" si="0"/>
        <v>0</v>
      </c>
    </row>
    <row r="19" spans="4:8">
      <c r="D19" s="110" t="s">
        <v>35</v>
      </c>
      <c r="E19" s="110">
        <f>SUM('[1]1月 工资分配:12月 工资分配'!U22:U22)</f>
        <v>0</v>
      </c>
      <c r="F19" s="110">
        <f>SUM('[1]1月 工资分配:12月 工资分配'!V22:V22)</f>
        <v>0</v>
      </c>
      <c r="G19" s="110">
        <f>SUM('[1]1月 工资分配:12月 工资分配'!W22:W22)</f>
        <v>0</v>
      </c>
      <c r="H19" s="110">
        <f t="shared" si="0"/>
        <v>0</v>
      </c>
    </row>
    <row r="20" spans="4:8">
      <c r="D20" s="110" t="s">
        <v>36</v>
      </c>
      <c r="E20" s="110">
        <f>SUM('[1]1月 工资分配:12月 工资分配'!U23:U23)</f>
        <v>0</v>
      </c>
      <c r="F20" s="110">
        <f>SUM('[1]1月 工资分配:12月 工资分配'!V23:V23)</f>
        <v>0</v>
      </c>
      <c r="G20" s="110">
        <f>SUM('[1]1月 工资分配:12月 工资分配'!W23:W23)</f>
        <v>0</v>
      </c>
      <c r="H20" s="110">
        <f t="shared" si="0"/>
        <v>0</v>
      </c>
    </row>
    <row r="21" spans="4:8">
      <c r="D21" s="110" t="s">
        <v>37</v>
      </c>
      <c r="E21" s="110">
        <f>SUM('[1]1月 工资分配:12月 工资分配'!U24:U24)</f>
        <v>0</v>
      </c>
      <c r="F21" s="110">
        <f>SUM('[1]1月 工资分配:12月 工资分配'!V24:V24)</f>
        <v>0</v>
      </c>
      <c r="G21" s="110">
        <f>SUM('[1]1月 工资分配:12月 工资分配'!W24:W24)</f>
        <v>0</v>
      </c>
      <c r="H21" s="110">
        <f t="shared" si="0"/>
        <v>0</v>
      </c>
    </row>
    <row r="22" spans="4:8">
      <c r="D22" s="110" t="s">
        <v>38</v>
      </c>
      <c r="E22" s="110">
        <f>SUM('[1]1月 工资分配:12月 工资分配'!U25:U25)</f>
        <v>0</v>
      </c>
      <c r="F22" s="110">
        <f>SUM('[1]1月 工资分配:12月 工资分配'!V25:V25)</f>
        <v>0</v>
      </c>
      <c r="G22" s="110">
        <f>SUM('[1]1月 工资分配:12月 工资分配'!W25:W25)</f>
        <v>0</v>
      </c>
      <c r="H22" s="110">
        <f t="shared" si="0"/>
        <v>0</v>
      </c>
    </row>
    <row r="23" spans="4:8">
      <c r="D23" s="110" t="s">
        <v>18</v>
      </c>
      <c r="E23" s="110">
        <f t="shared" ref="E23:G23" si="1">SUM(E3:E22)</f>
        <v>0</v>
      </c>
      <c r="F23" s="110">
        <f t="shared" si="1"/>
        <v>1</v>
      </c>
      <c r="G23" s="110">
        <f t="shared" si="1"/>
        <v>0</v>
      </c>
      <c r="H23" s="110">
        <f t="shared" si="0"/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6"/>
  <sheetViews>
    <sheetView workbookViewId="0">
      <selection activeCell="E22" sqref="E22"/>
    </sheetView>
  </sheetViews>
  <sheetFormatPr defaultColWidth="9.25" defaultRowHeight="14.25"/>
  <cols>
    <col min="1" max="1" width="5.91666666666667" style="14" customWidth="1"/>
    <col min="2" max="2" width="16.25" style="15" customWidth="1"/>
    <col min="3" max="3" width="15.5" style="14" customWidth="1"/>
    <col min="4" max="4" width="16.25" style="82" customWidth="1"/>
    <col min="5" max="5" width="10.5833333333333" style="82" customWidth="1"/>
    <col min="6" max="6" width="31.5" style="83" customWidth="1"/>
    <col min="7" max="7" width="33" style="83" customWidth="1"/>
    <col min="8" max="8" width="27.0833333333333" style="83" customWidth="1"/>
    <col min="9" max="9" width="16.4166666666667" style="83" customWidth="1"/>
    <col min="10" max="10" width="20.4166666666667" style="15" customWidth="1"/>
    <col min="11" max="11" width="12.25" style="84" customWidth="1"/>
    <col min="12" max="12" width="14.25" style="84" customWidth="1"/>
    <col min="13" max="13" width="14.25" style="85" customWidth="1"/>
    <col min="14" max="15" width="12.25" style="84" customWidth="1"/>
    <col min="16" max="16" width="12.25" style="86" customWidth="1"/>
    <col min="17" max="36" width="9.25" style="15"/>
    <col min="37" max="16384" width="9.25" style="17"/>
  </cols>
  <sheetData>
    <row r="1" s="71" customFormat="1" ht="29.4" customHeight="1" spans="1:16">
      <c r="A1" s="20" t="s">
        <v>39</v>
      </c>
      <c r="B1" s="20"/>
      <c r="C1" s="20"/>
      <c r="D1" s="20"/>
      <c r="E1" s="20"/>
      <c r="F1" s="20"/>
      <c r="G1" s="20"/>
      <c r="I1" s="96" t="s">
        <v>40</v>
      </c>
      <c r="J1" s="96"/>
      <c r="K1" s="75"/>
      <c r="L1" s="75"/>
      <c r="M1" s="97"/>
      <c r="N1" s="75"/>
      <c r="O1" s="75"/>
      <c r="P1" s="75"/>
    </row>
    <row r="2" s="79" customFormat="1" ht="29.4" customHeight="1" spans="1:16">
      <c r="A2" s="21" t="s">
        <v>41</v>
      </c>
      <c r="B2" s="22"/>
      <c r="C2" s="22" t="s">
        <v>42</v>
      </c>
      <c r="D2" s="22"/>
      <c r="I2" s="96"/>
      <c r="J2" s="96"/>
      <c r="K2" s="98"/>
      <c r="L2" s="98"/>
      <c r="M2" s="99"/>
      <c r="N2" s="98"/>
      <c r="O2" s="98"/>
      <c r="P2" s="100"/>
    </row>
    <row r="3" s="80" customFormat="1" ht="24" customHeight="1" spans="1:36">
      <c r="A3" s="40" t="s">
        <v>43</v>
      </c>
      <c r="B3" s="40" t="s">
        <v>44</v>
      </c>
      <c r="C3" s="39" t="s">
        <v>45</v>
      </c>
      <c r="D3" s="87" t="s">
        <v>46</v>
      </c>
      <c r="E3" s="88" t="s">
        <v>47</v>
      </c>
      <c r="F3" s="89" t="s">
        <v>48</v>
      </c>
      <c r="G3" s="89" t="s">
        <v>49</v>
      </c>
      <c r="H3" s="90"/>
      <c r="I3" s="101" t="s">
        <v>14</v>
      </c>
      <c r="J3" s="102" t="s">
        <v>50</v>
      </c>
      <c r="K3" s="103"/>
      <c r="L3" s="103"/>
      <c r="M3" s="104"/>
      <c r="N3" s="103"/>
      <c r="O3" s="103"/>
      <c r="P3" s="103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20">
      <c r="A4" s="40"/>
      <c r="B4" s="91"/>
      <c r="C4" s="40"/>
      <c r="D4" s="40"/>
      <c r="E4" s="40"/>
      <c r="F4" s="92"/>
      <c r="G4" s="92"/>
      <c r="I4" s="92"/>
      <c r="J4" s="105"/>
      <c r="Q4" s="14"/>
      <c r="T4" s="109"/>
    </row>
    <row r="5" spans="1:36">
      <c r="A5" s="40"/>
      <c r="B5" s="91"/>
      <c r="C5" s="40"/>
      <c r="D5" s="40"/>
      <c r="E5" s="40"/>
      <c r="F5" s="92"/>
      <c r="G5" s="92"/>
      <c r="I5" s="92"/>
      <c r="J5" s="106"/>
      <c r="Q5" s="18"/>
      <c r="T5" s="109"/>
      <c r="AJ5" s="17"/>
    </row>
    <row r="6" spans="1:36">
      <c r="A6" s="40"/>
      <c r="B6" s="91"/>
      <c r="C6" s="40"/>
      <c r="D6" s="40"/>
      <c r="E6" s="40"/>
      <c r="F6" s="92"/>
      <c r="G6" s="92"/>
      <c r="I6" s="92"/>
      <c r="J6" s="73"/>
      <c r="Q6" s="18"/>
      <c r="T6" s="109"/>
      <c r="AJ6" s="17"/>
    </row>
    <row r="7" spans="1:36">
      <c r="A7" s="40"/>
      <c r="B7" s="91"/>
      <c r="C7" s="40"/>
      <c r="D7" s="40"/>
      <c r="E7" s="40"/>
      <c r="F7" s="92"/>
      <c r="G7" s="92"/>
      <c r="I7" s="92"/>
      <c r="J7" s="73"/>
      <c r="Q7" s="18"/>
      <c r="T7" s="109"/>
      <c r="AJ7" s="17"/>
    </row>
    <row r="8" spans="1:36">
      <c r="A8" s="40"/>
      <c r="B8" s="91"/>
      <c r="C8" s="40"/>
      <c r="D8" s="40"/>
      <c r="E8" s="40"/>
      <c r="F8" s="92"/>
      <c r="G8" s="92"/>
      <c r="I8" s="92"/>
      <c r="J8" s="73"/>
      <c r="Q8" s="18"/>
      <c r="T8" s="109"/>
      <c r="AJ8" s="17"/>
    </row>
    <row r="9" spans="1:36">
      <c r="A9" s="40"/>
      <c r="B9" s="91"/>
      <c r="C9" s="40"/>
      <c r="D9" s="40"/>
      <c r="E9" s="40"/>
      <c r="F9" s="92"/>
      <c r="G9" s="92"/>
      <c r="I9" s="92"/>
      <c r="J9" s="106"/>
      <c r="Q9" s="18"/>
      <c r="T9" s="109"/>
      <c r="AJ9" s="17"/>
    </row>
    <row r="10" spans="1:20">
      <c r="A10" s="40"/>
      <c r="B10" s="91"/>
      <c r="C10" s="40"/>
      <c r="D10" s="40"/>
      <c r="E10" s="40"/>
      <c r="F10" s="92"/>
      <c r="G10" s="92"/>
      <c r="I10" s="92"/>
      <c r="J10" s="73"/>
      <c r="Q10" s="18"/>
      <c r="T10" s="109"/>
    </row>
    <row r="11" spans="1:10">
      <c r="A11" s="40"/>
      <c r="B11" s="91"/>
      <c r="C11" s="40"/>
      <c r="D11" s="40"/>
      <c r="E11" s="40"/>
      <c r="F11" s="92"/>
      <c r="G11" s="92"/>
      <c r="I11" s="92"/>
      <c r="J11" s="73"/>
    </row>
    <row r="12" spans="1:10">
      <c r="A12" s="40"/>
      <c r="B12" s="91"/>
      <c r="C12" s="40"/>
      <c r="D12" s="40"/>
      <c r="E12" s="40"/>
      <c r="F12" s="92"/>
      <c r="G12" s="92"/>
      <c r="I12" s="92"/>
      <c r="J12" s="73"/>
    </row>
    <row r="13" spans="1:10">
      <c r="A13" s="40"/>
      <c r="B13" s="91"/>
      <c r="C13" s="40"/>
      <c r="D13" s="40"/>
      <c r="E13" s="40"/>
      <c r="F13" s="92"/>
      <c r="G13" s="92"/>
      <c r="I13" s="92"/>
      <c r="J13" s="73"/>
    </row>
    <row r="14" spans="1:10">
      <c r="A14" s="40"/>
      <c r="B14" s="91"/>
      <c r="C14" s="40"/>
      <c r="D14" s="40"/>
      <c r="E14" s="40"/>
      <c r="F14" s="92"/>
      <c r="G14" s="92"/>
      <c r="I14" s="92"/>
      <c r="J14" s="73"/>
    </row>
    <row r="15" spans="1:10">
      <c r="A15" s="40"/>
      <c r="B15" s="91"/>
      <c r="C15" s="40"/>
      <c r="D15" s="40"/>
      <c r="E15" s="40"/>
      <c r="F15" s="92"/>
      <c r="G15" s="92"/>
      <c r="I15" s="92"/>
      <c r="J15" s="73"/>
    </row>
    <row r="16" spans="1:10">
      <c r="A16" s="40"/>
      <c r="B16" s="91"/>
      <c r="C16" s="40"/>
      <c r="D16" s="40"/>
      <c r="E16" s="40"/>
      <c r="F16" s="92"/>
      <c r="G16" s="92"/>
      <c r="I16" s="92"/>
      <c r="J16" s="73"/>
    </row>
    <row r="17" spans="1:10">
      <c r="A17" s="40"/>
      <c r="B17" s="91"/>
      <c r="C17" s="40"/>
      <c r="D17" s="40"/>
      <c r="E17" s="40"/>
      <c r="F17" s="92"/>
      <c r="G17" s="92"/>
      <c r="I17" s="92"/>
      <c r="J17" s="73"/>
    </row>
    <row r="18" spans="1:10">
      <c r="A18" s="40"/>
      <c r="B18" s="91"/>
      <c r="C18" s="40"/>
      <c r="D18" s="40"/>
      <c r="E18" s="40"/>
      <c r="F18" s="92"/>
      <c r="G18" s="92"/>
      <c r="I18" s="92"/>
      <c r="J18" s="73"/>
    </row>
    <row r="19" spans="1:10">
      <c r="A19" s="40"/>
      <c r="B19" s="91"/>
      <c r="C19" s="40"/>
      <c r="D19" s="40"/>
      <c r="E19" s="40"/>
      <c r="F19" s="92"/>
      <c r="G19" s="92"/>
      <c r="I19" s="92"/>
      <c r="J19" s="73"/>
    </row>
    <row r="20" spans="1:10">
      <c r="A20" s="40"/>
      <c r="B20" s="91"/>
      <c r="C20" s="40"/>
      <c r="D20" s="40"/>
      <c r="E20" s="40"/>
      <c r="F20" s="92"/>
      <c r="G20" s="92"/>
      <c r="I20" s="92"/>
      <c r="J20" s="73"/>
    </row>
    <row r="21" spans="1:10">
      <c r="A21" s="40"/>
      <c r="B21" s="91"/>
      <c r="C21" s="40"/>
      <c r="D21" s="40"/>
      <c r="E21" s="40"/>
      <c r="F21" s="92"/>
      <c r="G21" s="92"/>
      <c r="I21" s="92"/>
      <c r="J21" s="73"/>
    </row>
    <row r="22" spans="1:10">
      <c r="A22" s="40"/>
      <c r="B22" s="91"/>
      <c r="C22" s="40"/>
      <c r="D22" s="40"/>
      <c r="E22" s="40"/>
      <c r="F22" s="92"/>
      <c r="G22" s="92"/>
      <c r="I22" s="92"/>
      <c r="J22" s="73"/>
    </row>
    <row r="23" spans="1:10">
      <c r="A23" s="40"/>
      <c r="B23" s="91"/>
      <c r="C23" s="40"/>
      <c r="D23" s="40"/>
      <c r="E23" s="40"/>
      <c r="F23" s="92"/>
      <c r="G23" s="92"/>
      <c r="I23" s="92"/>
      <c r="J23" s="73"/>
    </row>
    <row r="24" spans="1:10">
      <c r="A24" s="40"/>
      <c r="B24" s="91"/>
      <c r="C24" s="40"/>
      <c r="D24" s="40"/>
      <c r="E24" s="40"/>
      <c r="F24" s="92"/>
      <c r="G24" s="92"/>
      <c r="I24" s="92"/>
      <c r="J24" s="73"/>
    </row>
    <row r="25" spans="1:16">
      <c r="A25" s="40"/>
      <c r="B25" s="91"/>
      <c r="C25" s="40"/>
      <c r="D25" s="40"/>
      <c r="E25" s="40"/>
      <c r="F25" s="92"/>
      <c r="G25" s="92"/>
      <c r="I25" s="92"/>
      <c r="J25" s="73"/>
      <c r="L25" s="86"/>
      <c r="M25" s="107"/>
      <c r="N25" s="107"/>
      <c r="O25" s="107"/>
      <c r="P25" s="107"/>
    </row>
    <row r="26" s="81" customFormat="1" ht="18" customHeight="1" spans="1:16">
      <c r="A26" s="93"/>
      <c r="B26" s="93" t="s">
        <v>18</v>
      </c>
      <c r="C26" s="94">
        <f t="shared" ref="C26:F26" si="0">SUM(C4:C25)-C6-C7-C8-C10-C11-C15-C16</f>
        <v>0</v>
      </c>
      <c r="D26" s="94">
        <f t="shared" si="0"/>
        <v>0</v>
      </c>
      <c r="E26" s="94"/>
      <c r="F26" s="94">
        <f t="shared" si="0"/>
        <v>0</v>
      </c>
      <c r="G26" s="94">
        <f>SUM(G4:G25)-G5-G6-G7-G9-G10-G14-G15</f>
        <v>0</v>
      </c>
      <c r="H26" s="95"/>
      <c r="I26" s="94"/>
      <c r="J26" s="108"/>
      <c r="K26" s="84"/>
      <c r="L26" s="84"/>
      <c r="M26" s="85"/>
      <c r="N26" s="84"/>
      <c r="O26" s="84"/>
      <c r="P26" s="86"/>
    </row>
  </sheetData>
  <mergeCells count="1">
    <mergeCell ref="I1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5" sqref="H35"/>
    </sheetView>
  </sheetViews>
  <sheetFormatPr defaultColWidth="9" defaultRowHeight="13.5"/>
  <cols>
    <col min="1" max="16384" width="9" style="2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zoomScale="90" zoomScaleNormal="90" workbookViewId="0">
      <pane ySplit="4" topLeftCell="A5" activePane="bottomLeft" state="frozen"/>
      <selection/>
      <selection pane="bottomLeft" activeCell="AB15" sqref="AB15"/>
    </sheetView>
  </sheetViews>
  <sheetFormatPr defaultColWidth="4.16666666666667" defaultRowHeight="25" customHeight="1"/>
  <cols>
    <col min="1" max="1" width="4" style="17" customWidth="1"/>
    <col min="2" max="2" width="8.16666666666667" style="17" customWidth="1"/>
    <col min="3" max="3" width="3.66666666666667" style="17" customWidth="1"/>
    <col min="4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'日期设置-隐藏'!B3&amp;'日期设置-隐藏'!D3&amp;'日期设置-隐藏'!E3&amp;'日期设置-隐藏'!G3&amp;"研发工时统计表"</f>
        <v>2025年1月份研发工时统计表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str">
        <f ca="1" t="array" ref="C2">LOOKUP(1,0/SUBTOTAL(3,OFFSET(AK4,ROW(AK5:AK113)-4,)),AK5:AK113)</f>
        <v>RD08</v>
      </c>
      <c r="D2" s="22"/>
      <c r="E2" s="22"/>
      <c r="F2" s="22"/>
      <c r="G2" s="22"/>
      <c r="H2" s="22"/>
      <c r="I2" s="22" t="s">
        <v>42</v>
      </c>
      <c r="J2" s="22"/>
      <c r="K2" s="22"/>
      <c r="L2" s="23">
        <f ca="1" t="array" ref="L2">LOOKUP(1,0/SUBTOTAL(3,OFFSET(AL4,ROW(AL5:AL113)-4,)),AL5:AL113)</f>
        <v>8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DATE('日期设置-隐藏'!B3,'日期设置-隐藏'!E3,1)</f>
        <v>45658</v>
      </c>
      <c r="D3" s="25">
        <f t="shared" ref="D3:AG3" si="0">C3+1</f>
        <v>45659</v>
      </c>
      <c r="E3" s="25">
        <f t="shared" si="0"/>
        <v>45660</v>
      </c>
      <c r="F3" s="25">
        <f t="shared" si="0"/>
        <v>45661</v>
      </c>
      <c r="G3" s="25">
        <f t="shared" si="0"/>
        <v>45662</v>
      </c>
      <c r="H3" s="25">
        <f t="shared" si="0"/>
        <v>45663</v>
      </c>
      <c r="I3" s="25">
        <f t="shared" si="0"/>
        <v>45664</v>
      </c>
      <c r="J3" s="25">
        <f t="shared" si="0"/>
        <v>45665</v>
      </c>
      <c r="K3" s="25">
        <f t="shared" si="0"/>
        <v>45666</v>
      </c>
      <c r="L3" s="25">
        <f t="shared" si="0"/>
        <v>45667</v>
      </c>
      <c r="M3" s="25">
        <f t="shared" si="0"/>
        <v>45668</v>
      </c>
      <c r="N3" s="25">
        <f t="shared" si="0"/>
        <v>45669</v>
      </c>
      <c r="O3" s="25">
        <f t="shared" si="0"/>
        <v>45670</v>
      </c>
      <c r="P3" s="25">
        <f t="shared" si="0"/>
        <v>45671</v>
      </c>
      <c r="Q3" s="25">
        <f t="shared" si="0"/>
        <v>45672</v>
      </c>
      <c r="R3" s="25">
        <f t="shared" si="0"/>
        <v>45673</v>
      </c>
      <c r="S3" s="25">
        <f t="shared" si="0"/>
        <v>45674</v>
      </c>
      <c r="T3" s="25">
        <f t="shared" si="0"/>
        <v>45675</v>
      </c>
      <c r="U3" s="25">
        <f t="shared" si="0"/>
        <v>45676</v>
      </c>
      <c r="V3" s="25">
        <f t="shared" si="0"/>
        <v>45677</v>
      </c>
      <c r="W3" s="25">
        <f t="shared" si="0"/>
        <v>45678</v>
      </c>
      <c r="X3" s="25">
        <f t="shared" si="0"/>
        <v>45679</v>
      </c>
      <c r="Y3" s="25">
        <f t="shared" si="0"/>
        <v>45680</v>
      </c>
      <c r="Z3" s="25">
        <f t="shared" si="0"/>
        <v>45681</v>
      </c>
      <c r="AA3" s="25">
        <f t="shared" si="0"/>
        <v>45682</v>
      </c>
      <c r="AB3" s="25">
        <f t="shared" si="0"/>
        <v>45683</v>
      </c>
      <c r="AC3" s="25">
        <f t="shared" si="0"/>
        <v>45684</v>
      </c>
      <c r="AD3" s="25">
        <f t="shared" si="0"/>
        <v>45685</v>
      </c>
      <c r="AE3" s="25">
        <f t="shared" si="0"/>
        <v>45686</v>
      </c>
      <c r="AF3" s="25">
        <f t="shared" si="0"/>
        <v>45687</v>
      </c>
      <c r="AG3" s="25">
        <f t="shared" si="0"/>
        <v>45688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45658</v>
      </c>
      <c r="D4" s="27">
        <f t="shared" si="1"/>
        <v>45659</v>
      </c>
      <c r="E4" s="27">
        <f t="shared" si="1"/>
        <v>45660</v>
      </c>
      <c r="F4" s="27">
        <f t="shared" si="1"/>
        <v>45661</v>
      </c>
      <c r="G4" s="27">
        <f t="shared" si="1"/>
        <v>45662</v>
      </c>
      <c r="H4" s="27">
        <f t="shared" si="1"/>
        <v>45663</v>
      </c>
      <c r="I4" s="27">
        <f t="shared" si="1"/>
        <v>45664</v>
      </c>
      <c r="J4" s="27">
        <f t="shared" si="1"/>
        <v>45665</v>
      </c>
      <c r="K4" s="27">
        <f t="shared" si="1"/>
        <v>45666</v>
      </c>
      <c r="L4" s="27">
        <f t="shared" si="1"/>
        <v>45667</v>
      </c>
      <c r="M4" s="27">
        <f t="shared" si="1"/>
        <v>45668</v>
      </c>
      <c r="N4" s="27">
        <f t="shared" si="1"/>
        <v>45669</v>
      </c>
      <c r="O4" s="27">
        <f t="shared" si="1"/>
        <v>45670</v>
      </c>
      <c r="P4" s="27">
        <f t="shared" si="1"/>
        <v>45671</v>
      </c>
      <c r="Q4" s="27">
        <f t="shared" si="1"/>
        <v>45672</v>
      </c>
      <c r="R4" s="27">
        <f t="shared" si="1"/>
        <v>45673</v>
      </c>
      <c r="S4" s="27">
        <f t="shared" si="1"/>
        <v>45674</v>
      </c>
      <c r="T4" s="27">
        <f t="shared" si="1"/>
        <v>45675</v>
      </c>
      <c r="U4" s="27">
        <f t="shared" si="1"/>
        <v>45676</v>
      </c>
      <c r="V4" s="27">
        <f t="shared" si="1"/>
        <v>45677</v>
      </c>
      <c r="W4" s="27">
        <f t="shared" si="1"/>
        <v>45678</v>
      </c>
      <c r="X4" s="27">
        <f t="shared" si="1"/>
        <v>45679</v>
      </c>
      <c r="Y4" s="27">
        <f t="shared" si="1"/>
        <v>45680</v>
      </c>
      <c r="Z4" s="27">
        <f t="shared" si="1"/>
        <v>45681</v>
      </c>
      <c r="AA4" s="27">
        <f t="shared" si="1"/>
        <v>45682</v>
      </c>
      <c r="AB4" s="27">
        <f t="shared" si="1"/>
        <v>45683</v>
      </c>
      <c r="AC4" s="27">
        <f t="shared" si="1"/>
        <v>45684</v>
      </c>
      <c r="AD4" s="27">
        <f t="shared" si="1"/>
        <v>45685</v>
      </c>
      <c r="AE4" s="27">
        <f t="shared" si="1"/>
        <v>45686</v>
      </c>
      <c r="AF4" s="27">
        <f t="shared" si="1"/>
        <v>45687</v>
      </c>
      <c r="AG4" s="27">
        <f t="shared" si="1"/>
        <v>45688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/>
      <c r="AI5" s="40"/>
      <c r="AJ5" s="41"/>
      <c r="AK5" s="42" t="s">
        <v>19</v>
      </c>
      <c r="AL5" s="43">
        <v>1</v>
      </c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1"/>
      <c r="AH6" s="39"/>
      <c r="AI6" s="44"/>
      <c r="AJ6" s="41"/>
      <c r="AK6" s="42" t="s">
        <v>20</v>
      </c>
      <c r="AL6" s="43">
        <v>2</v>
      </c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/>
      <c r="AI7" s="44"/>
      <c r="AJ7" s="41"/>
      <c r="AK7" s="42" t="s">
        <v>21</v>
      </c>
      <c r="AL7" s="43">
        <v>3</v>
      </c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 t="s">
        <v>22</v>
      </c>
      <c r="AL8" s="43">
        <v>4</v>
      </c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 t="s">
        <v>23</v>
      </c>
      <c r="AL9" s="43">
        <v>5</v>
      </c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 t="s">
        <v>24</v>
      </c>
      <c r="AL10" s="43">
        <v>6</v>
      </c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 t="s">
        <v>25</v>
      </c>
      <c r="AL11" s="43">
        <v>7</v>
      </c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 t="s">
        <v>26</v>
      </c>
      <c r="AL12" s="43">
        <v>8</v>
      </c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>
        <f>SUBTOTAL(103,$B$5:B17)</f>
        <v>0</v>
      </c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>
        <f>SUBTOTAL(103,$B$5:B18)</f>
        <v>0</v>
      </c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>
        <f>SUBTOTAL(103,$B$5:B19)</f>
        <v>0</v>
      </c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>
        <f>SUBTOTAL(103,$B$5:B20)</f>
        <v>0</v>
      </c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>
        <f>SUBTOTAL(103,$B$5:B21)</f>
        <v>0</v>
      </c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>
        <f>SUBTOTAL(103,$B$5:B22)</f>
        <v>0</v>
      </c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>
        <f>SUBTOTAL(103,$B$5:B23)</f>
        <v>0</v>
      </c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</sheetData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26"/>
  <sheetViews>
    <sheetView zoomScale="110" zoomScaleNormal="110" workbookViewId="0">
      <selection activeCell="A1" sqref="A1:S1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0833333333333" style="49" customWidth="1"/>
    <col min="7" max="7" width="10.5" style="49" customWidth="1"/>
    <col min="8" max="9" width="11.1666666666667" style="49" customWidth="1"/>
    <col min="10" max="10" width="10.9166666666667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'日期设置-隐藏'!B3&amp;'日期设置-隐藏'!D3&amp;'日期设置-隐藏'!E3&amp;'日期设置-隐藏'!G3&amp;"研发人员工资、社会保险、住房公积金分配表"</f>
        <v>2025年1月份研发人员工资、社会保险、住房公积金分配表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str">
        <f ca="1" t="array" ref="C2">LOOKUP(1,0/SUBTOTAL(3,OFFSET(U5,ROW(U6:U100)-5,)),U6:U100)</f>
        <v>RD08</v>
      </c>
      <c r="D2" s="53"/>
      <c r="E2" s="48" t="s">
        <v>42</v>
      </c>
      <c r="F2" s="23">
        <f ca="1" t="array" ref="F2">LOOKUP(1,0/SUBTOTAL(3,OFFSET(V5,ROW(V6:V113)-5,)),V6:V113)</f>
        <v>1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ht="19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78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ht="18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78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ht="26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1</v>
      </c>
      <c r="B6" s="43"/>
      <c r="C6" s="29">
        <v>1</v>
      </c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 t="s">
        <v>19</v>
      </c>
      <c r="V6" s="43">
        <v>1</v>
      </c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2</v>
      </c>
      <c r="B7" s="43"/>
      <c r="C7" s="29">
        <v>2</v>
      </c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 t="s">
        <v>19</v>
      </c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3</v>
      </c>
      <c r="B8" s="43"/>
      <c r="C8" s="29">
        <v>3</v>
      </c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 t="s">
        <v>19</v>
      </c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4</v>
      </c>
      <c r="B9" s="43"/>
      <c r="C9" s="29">
        <v>4</v>
      </c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 t="s">
        <v>19</v>
      </c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5</v>
      </c>
      <c r="B10" s="43"/>
      <c r="C10" s="29">
        <v>5</v>
      </c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 t="s">
        <v>19</v>
      </c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6</v>
      </c>
      <c r="B11" s="43"/>
      <c r="C11" s="29">
        <v>6</v>
      </c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 t="s">
        <v>19</v>
      </c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7</v>
      </c>
      <c r="B12" s="43"/>
      <c r="C12" s="29">
        <v>7</v>
      </c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 t="s">
        <v>25</v>
      </c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8</v>
      </c>
      <c r="B13" s="32"/>
      <c r="C13" s="29">
        <v>8</v>
      </c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 t="s">
        <v>26</v>
      </c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9</v>
      </c>
      <c r="B14" s="10"/>
      <c r="C14" s="29">
        <v>9</v>
      </c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10</v>
      </c>
      <c r="B15" s="43"/>
      <c r="C15" s="29">
        <v>10</v>
      </c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11</v>
      </c>
      <c r="B16" s="43"/>
      <c r="C16" s="29">
        <v>11</v>
      </c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11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11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11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11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11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11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11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11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</sheetData>
  <autoFilter ref="A5:XFD25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27" sqref="G27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'日期设置-隐藏'!B3&amp;'日期设置-隐藏'!D3&amp;'日期设置-隐藏'!E3&amp;'日期设置-隐藏'!G3&amp;"研发人员工时记录表"</f>
        <v>2025年1月份研发人员工时记录表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34"/>
  <sheetViews>
    <sheetView workbookViewId="0">
      <pane ySplit="5" topLeftCell="A11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'日期设置-隐藏'!B3&amp;'日期设置-隐藏'!D4&amp;'日期设置-隐藏'!E4&amp;'日期设置-隐藏'!G4&amp;"研发人员工资、社会保险、住房公积金分配表"</f>
        <v>2025年2月份研发人员工资、社会保险、住房公积金分配表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</sheetData>
  <autoFilter ref="A5:XFD34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workbookViewId="0">
      <selection activeCell="A1" sqref="A1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0" width="3.16666666666667" style="17" customWidth="1"/>
    <col min="31" max="31" width="4.58333333333333" style="17" customWidth="1"/>
    <col min="32" max="35" width="9.41666666666667" style="17" customWidth="1"/>
    <col min="36" max="36" width="9.58333333333333" style="15" customWidth="1"/>
    <col min="37" max="37" width="39.75" style="18" customWidth="1"/>
    <col min="38" max="16382" width="4.16666666666667" style="17"/>
    <col min="16383" max="16384" width="4.16666666666667" style="19"/>
  </cols>
  <sheetData>
    <row r="1" s="13" customFormat="1" customHeight="1" spans="1:37">
      <c r="A1" s="20" t="str">
        <f>'日期设置-隐藏'!B4&amp;'日期设置-隐藏'!D4&amp;'日期设置-隐藏'!E4&amp;'日期设置-隐藏'!G4&amp;"研发工时统计表"</f>
        <v>2025年2月份研发工时统计表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 t="s">
        <v>40</v>
      </c>
      <c r="AK1" s="34"/>
    </row>
    <row r="2" s="13" customFormat="1" customHeight="1" spans="1:37">
      <c r="A2" s="21" t="s">
        <v>41</v>
      </c>
      <c r="B2" s="22"/>
      <c r="C2" s="23">
        <f ca="1" t="array" ref="C2">LOOKUP(1,0/SUBTOTAL(3,OFFSET(AJ4,ROW(AJ5:AJ113)-4,)),AJ5:AJ113)</f>
        <v>1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LOOKUP(1,0/SUBTOTAL(3,OFFSET(AK4,ROW(AK5:AK113)-4,)),AK5:AK113)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15"/>
      <c r="AH2" s="15"/>
      <c r="AI2" s="15"/>
      <c r="AJ2" s="34"/>
      <c r="AK2" s="34"/>
    </row>
    <row r="3" s="14" customFormat="1" customHeight="1" spans="1:37">
      <c r="A3" s="24" t="s">
        <v>43</v>
      </c>
      <c r="B3" s="24" t="s">
        <v>44</v>
      </c>
      <c r="C3" s="25">
        <f>DATE('日期设置-隐藏'!B4,'日期设置-隐藏'!E4,1)</f>
        <v>45689</v>
      </c>
      <c r="D3" s="25">
        <f t="shared" ref="D3:AD3" si="0">C3+1</f>
        <v>45690</v>
      </c>
      <c r="E3" s="25">
        <f t="shared" si="0"/>
        <v>45691</v>
      </c>
      <c r="F3" s="25">
        <f t="shared" si="0"/>
        <v>45692</v>
      </c>
      <c r="G3" s="25">
        <f t="shared" si="0"/>
        <v>45693</v>
      </c>
      <c r="H3" s="25">
        <f t="shared" si="0"/>
        <v>45694</v>
      </c>
      <c r="I3" s="25">
        <f t="shared" si="0"/>
        <v>45695</v>
      </c>
      <c r="J3" s="25">
        <f t="shared" si="0"/>
        <v>45696</v>
      </c>
      <c r="K3" s="25">
        <f t="shared" si="0"/>
        <v>45697</v>
      </c>
      <c r="L3" s="25">
        <f t="shared" si="0"/>
        <v>45698</v>
      </c>
      <c r="M3" s="25">
        <f t="shared" si="0"/>
        <v>45699</v>
      </c>
      <c r="N3" s="25">
        <f t="shared" si="0"/>
        <v>45700</v>
      </c>
      <c r="O3" s="25">
        <f t="shared" si="0"/>
        <v>45701</v>
      </c>
      <c r="P3" s="25">
        <f t="shared" si="0"/>
        <v>45702</v>
      </c>
      <c r="Q3" s="25">
        <f t="shared" si="0"/>
        <v>45703</v>
      </c>
      <c r="R3" s="25">
        <f t="shared" si="0"/>
        <v>45704</v>
      </c>
      <c r="S3" s="25">
        <f t="shared" si="0"/>
        <v>45705</v>
      </c>
      <c r="T3" s="25">
        <f t="shared" si="0"/>
        <v>45706</v>
      </c>
      <c r="U3" s="25">
        <f t="shared" si="0"/>
        <v>45707</v>
      </c>
      <c r="V3" s="25">
        <f t="shared" si="0"/>
        <v>45708</v>
      </c>
      <c r="W3" s="25">
        <f t="shared" si="0"/>
        <v>45709</v>
      </c>
      <c r="X3" s="25">
        <f t="shared" si="0"/>
        <v>45710</v>
      </c>
      <c r="Y3" s="25">
        <f t="shared" si="0"/>
        <v>45711</v>
      </c>
      <c r="Z3" s="25">
        <f t="shared" si="0"/>
        <v>45712</v>
      </c>
      <c r="AA3" s="25">
        <f t="shared" si="0"/>
        <v>45713</v>
      </c>
      <c r="AB3" s="25">
        <f t="shared" si="0"/>
        <v>45714</v>
      </c>
      <c r="AC3" s="25">
        <f t="shared" si="0"/>
        <v>45715</v>
      </c>
      <c r="AD3" s="25">
        <f t="shared" si="0"/>
        <v>45716</v>
      </c>
      <c r="AE3" s="24" t="s">
        <v>18</v>
      </c>
      <c r="AF3" s="40" t="s">
        <v>51</v>
      </c>
      <c r="AJ3" s="34"/>
      <c r="AK3" s="34"/>
    </row>
    <row r="4" s="14" customFormat="1" customHeight="1" spans="1:37">
      <c r="A4" s="26"/>
      <c r="B4" s="26"/>
      <c r="C4" s="27">
        <f t="shared" ref="C4:AD4" si="1">C3</f>
        <v>45689</v>
      </c>
      <c r="D4" s="27">
        <f t="shared" si="1"/>
        <v>45690</v>
      </c>
      <c r="E4" s="27">
        <f t="shared" si="1"/>
        <v>45691</v>
      </c>
      <c r="F4" s="27">
        <f t="shared" si="1"/>
        <v>45692</v>
      </c>
      <c r="G4" s="27">
        <f t="shared" si="1"/>
        <v>45693</v>
      </c>
      <c r="H4" s="27">
        <f t="shared" si="1"/>
        <v>45694</v>
      </c>
      <c r="I4" s="27">
        <f t="shared" si="1"/>
        <v>45695</v>
      </c>
      <c r="J4" s="27">
        <f t="shared" si="1"/>
        <v>45696</v>
      </c>
      <c r="K4" s="27">
        <f t="shared" si="1"/>
        <v>45697</v>
      </c>
      <c r="L4" s="27">
        <f t="shared" si="1"/>
        <v>45698</v>
      </c>
      <c r="M4" s="27">
        <f t="shared" si="1"/>
        <v>45699</v>
      </c>
      <c r="N4" s="27">
        <f t="shared" si="1"/>
        <v>45700</v>
      </c>
      <c r="O4" s="27">
        <f t="shared" si="1"/>
        <v>45701</v>
      </c>
      <c r="P4" s="27">
        <f t="shared" si="1"/>
        <v>45702</v>
      </c>
      <c r="Q4" s="27">
        <f t="shared" si="1"/>
        <v>45703</v>
      </c>
      <c r="R4" s="27">
        <f t="shared" si="1"/>
        <v>45704</v>
      </c>
      <c r="S4" s="27">
        <f t="shared" si="1"/>
        <v>45705</v>
      </c>
      <c r="T4" s="27">
        <f t="shared" si="1"/>
        <v>45706</v>
      </c>
      <c r="U4" s="27">
        <f t="shared" si="1"/>
        <v>45707</v>
      </c>
      <c r="V4" s="27">
        <f t="shared" si="1"/>
        <v>45708</v>
      </c>
      <c r="W4" s="27">
        <f t="shared" si="1"/>
        <v>45709</v>
      </c>
      <c r="X4" s="27">
        <f t="shared" si="1"/>
        <v>45710</v>
      </c>
      <c r="Y4" s="27">
        <f t="shared" si="1"/>
        <v>45711</v>
      </c>
      <c r="Z4" s="27">
        <f t="shared" si="1"/>
        <v>45712</v>
      </c>
      <c r="AA4" s="27">
        <f t="shared" si="1"/>
        <v>45713</v>
      </c>
      <c r="AB4" s="27">
        <f t="shared" si="1"/>
        <v>45714</v>
      </c>
      <c r="AC4" s="27">
        <f t="shared" si="1"/>
        <v>45715</v>
      </c>
      <c r="AD4" s="27">
        <f t="shared" si="1"/>
        <v>45716</v>
      </c>
      <c r="AE4" s="26"/>
      <c r="AF4" s="40"/>
      <c r="AJ4" s="38" t="s">
        <v>14</v>
      </c>
      <c r="AK4" s="38" t="s">
        <v>50</v>
      </c>
    </row>
    <row r="5" s="15" customFormat="1" customHeight="1" spans="1:37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9"/>
      <c r="AF5" s="40"/>
      <c r="AG5" s="14"/>
      <c r="AH5" s="14"/>
      <c r="AI5" s="41"/>
      <c r="AJ5" s="42">
        <v>1</v>
      </c>
      <c r="AK5" s="43"/>
    </row>
    <row r="6" s="15" customFormat="1" customHeight="1" spans="1:37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9"/>
      <c r="AF6" s="44"/>
      <c r="AG6" s="41"/>
      <c r="AH6" s="41"/>
      <c r="AI6" s="41"/>
      <c r="AJ6" s="42"/>
      <c r="AK6" s="43"/>
    </row>
    <row r="7" s="15" customFormat="1" customHeight="1" spans="1:37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9"/>
      <c r="AF7" s="44"/>
      <c r="AG7" s="41"/>
      <c r="AH7" s="41"/>
      <c r="AI7" s="41"/>
      <c r="AJ7" s="42"/>
      <c r="AK7" s="43"/>
    </row>
    <row r="8" s="15" customFormat="1" customHeight="1" spans="1:37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9"/>
      <c r="AF8" s="44"/>
      <c r="AG8" s="41"/>
      <c r="AH8" s="41"/>
      <c r="AI8" s="41"/>
      <c r="AJ8" s="42"/>
      <c r="AK8" s="43"/>
    </row>
    <row r="9" s="15" customFormat="1" customHeight="1" spans="1:37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9"/>
      <c r="AF9" s="44"/>
      <c r="AG9" s="41"/>
      <c r="AH9" s="41"/>
      <c r="AI9" s="41"/>
      <c r="AJ9" s="42"/>
      <c r="AK9" s="43"/>
    </row>
    <row r="10" s="15" customFormat="1" customHeight="1" spans="1:37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9"/>
      <c r="AF10" s="44"/>
      <c r="AG10" s="41"/>
      <c r="AH10" s="41"/>
      <c r="AI10" s="41"/>
      <c r="AJ10" s="42"/>
      <c r="AK10" s="43"/>
    </row>
    <row r="11" s="16" customFormat="1" customHeight="1" spans="1:37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9"/>
      <c r="AF11" s="44"/>
      <c r="AG11" s="41"/>
      <c r="AH11" s="41"/>
      <c r="AI11" s="41"/>
      <c r="AJ11" s="42"/>
      <c r="AK11" s="43"/>
    </row>
    <row r="12" s="16" customFormat="1" customHeight="1" spans="1:37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9"/>
      <c r="AF12" s="44"/>
      <c r="AG12" s="41"/>
      <c r="AH12" s="41"/>
      <c r="AI12" s="41"/>
      <c r="AJ12" s="42"/>
      <c r="AK12" s="43"/>
    </row>
    <row r="13" s="16" customFormat="1" customHeight="1" spans="1:37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9"/>
      <c r="AF13" s="44"/>
      <c r="AG13" s="41"/>
      <c r="AH13" s="41"/>
      <c r="AI13" s="41"/>
      <c r="AJ13" s="42"/>
      <c r="AK13" s="43"/>
    </row>
    <row r="14" s="16" customFormat="1" customHeight="1" spans="1:37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9"/>
      <c r="AF14" s="44"/>
      <c r="AG14" s="41"/>
      <c r="AH14" s="41"/>
      <c r="AI14" s="41"/>
      <c r="AJ14" s="42"/>
      <c r="AK14" s="43"/>
    </row>
    <row r="15" s="16" customFormat="1" customHeight="1" spans="1:37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9"/>
      <c r="AF15" s="44"/>
      <c r="AG15" s="41"/>
      <c r="AH15" s="41"/>
      <c r="AI15" s="41"/>
      <c r="AJ15" s="42"/>
      <c r="AK15" s="43"/>
    </row>
    <row r="16" s="16" customFormat="1" customHeight="1" spans="1:37">
      <c r="A16" s="28"/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9"/>
      <c r="AF16" s="44"/>
      <c r="AG16" s="41"/>
      <c r="AH16" s="41"/>
      <c r="AI16" s="41"/>
      <c r="AJ16" s="42"/>
      <c r="AK16" s="43"/>
    </row>
    <row r="17" s="16" customFormat="1" customHeight="1" spans="1:37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9"/>
      <c r="AF17" s="44"/>
      <c r="AG17" s="41"/>
      <c r="AH17" s="41"/>
      <c r="AI17" s="41"/>
      <c r="AJ17" s="42"/>
      <c r="AK17" s="43"/>
    </row>
    <row r="18" s="16" customFormat="1" customHeight="1" spans="1:37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9"/>
      <c r="AF18" s="44"/>
      <c r="AG18" s="41"/>
      <c r="AH18" s="41"/>
      <c r="AI18" s="41"/>
      <c r="AJ18" s="42"/>
      <c r="AK18" s="43"/>
    </row>
    <row r="19" s="16" customFormat="1" customHeight="1" spans="1:37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9"/>
      <c r="AF19" s="44"/>
      <c r="AG19" s="41"/>
      <c r="AH19" s="41"/>
      <c r="AI19" s="41"/>
      <c r="AJ19" s="42"/>
      <c r="AK19" s="43"/>
    </row>
    <row r="20" s="16" customFormat="1" customHeight="1" spans="1:37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9"/>
      <c r="AF20" s="44"/>
      <c r="AG20" s="41"/>
      <c r="AH20" s="41"/>
      <c r="AI20" s="41"/>
      <c r="AJ20" s="42"/>
      <c r="AK20" s="43"/>
    </row>
    <row r="21" s="16" customFormat="1" customHeight="1" spans="1:37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9"/>
      <c r="AF21" s="44"/>
      <c r="AG21" s="41"/>
      <c r="AH21" s="41"/>
      <c r="AI21" s="41"/>
      <c r="AJ21" s="42"/>
      <c r="AK21" s="43"/>
    </row>
    <row r="22" s="16" customFormat="1" customHeight="1" spans="1:37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9"/>
      <c r="AF22" s="44"/>
      <c r="AG22" s="41"/>
      <c r="AH22" s="41"/>
      <c r="AI22" s="41"/>
      <c r="AJ22" s="42"/>
      <c r="AK22" s="43"/>
    </row>
    <row r="23" s="16" customFormat="1" customHeight="1" spans="1:37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9"/>
      <c r="AF23" s="44"/>
      <c r="AG23" s="41"/>
      <c r="AH23" s="41"/>
      <c r="AI23" s="41"/>
      <c r="AJ23" s="42"/>
      <c r="AK23" s="43"/>
    </row>
    <row r="24" s="16" customFormat="1" customHeight="1" spans="1:37">
      <c r="A24" s="15" t="s">
        <v>52</v>
      </c>
      <c r="B24" s="17"/>
      <c r="AJ24" s="15"/>
      <c r="AK24" s="18"/>
    </row>
  </sheetData>
  <mergeCells count="5">
    <mergeCell ref="A3:A4"/>
    <mergeCell ref="B3:B4"/>
    <mergeCell ref="AE3:AE4"/>
    <mergeCell ref="AF3:AF4"/>
    <mergeCell ref="AJ1:AK3"/>
  </mergeCells>
  <conditionalFormatting sqref="AK5:AK23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'日期设置-隐藏'!B4&amp;'日期设置-隐藏'!D4&amp;'日期设置-隐藏'!E4&amp;'日期设置-隐藏'!G4&amp;"研发人员工时记录表"</f>
        <v>2025年2月份研发人员工时记录表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57"/>
  <sheetViews>
    <sheetView zoomScale="110" zoomScaleNormal="110" workbookViewId="0">
      <pane ySplit="5" topLeftCell="A57" activePane="bottomLeft" state="frozen"/>
      <selection/>
      <selection pane="bottomLeft" activeCell="A1" sqref="A1:S1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'日期设置-隐藏'!B5&amp;'日期设置-隐藏'!D5&amp;'日期设置-隐藏'!E5&amp;'日期设置-隐藏'!G5&amp;"研发人员工资、社会保险、住房公积金分配表"</f>
        <v>2025年3月份研发人员工资、社会保险、住房公积金分配表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  <row r="35" s="46" customFormat="1" customHeight="1" spans="1:22">
      <c r="A35" s="47"/>
      <c r="B35" s="47"/>
      <c r="C35" s="47"/>
      <c r="D35" s="47"/>
      <c r="E35" s="48"/>
      <c r="F35" s="49"/>
      <c r="G35" s="49"/>
      <c r="H35" s="49"/>
      <c r="I35" s="49"/>
      <c r="J35" s="49"/>
      <c r="K35" s="49"/>
      <c r="L35" s="50"/>
      <c r="M35" s="51"/>
      <c r="N35" s="51"/>
      <c r="O35" s="51"/>
      <c r="P35" s="51"/>
      <c r="Q35" s="51"/>
      <c r="R35" s="51"/>
      <c r="S35" s="51"/>
      <c r="U35" s="15"/>
      <c r="V35" s="18"/>
    </row>
    <row r="36" s="46" customFormat="1" customHeight="1" spans="1:22">
      <c r="A36" s="47"/>
      <c r="B36" s="47"/>
      <c r="C36" s="47"/>
      <c r="D36" s="47"/>
      <c r="E36" s="48"/>
      <c r="F36" s="49"/>
      <c r="G36" s="49"/>
      <c r="H36" s="49"/>
      <c r="I36" s="49"/>
      <c r="J36" s="49"/>
      <c r="K36" s="49"/>
      <c r="L36" s="50"/>
      <c r="M36" s="51"/>
      <c r="N36" s="51"/>
      <c r="O36" s="51"/>
      <c r="P36" s="51"/>
      <c r="Q36" s="51"/>
      <c r="R36" s="51"/>
      <c r="S36" s="51"/>
      <c r="U36" s="15"/>
      <c r="V36" s="18"/>
    </row>
    <row r="37" s="46" customFormat="1" customHeight="1" spans="1:22">
      <c r="A37" s="47"/>
      <c r="B37" s="47"/>
      <c r="C37" s="47"/>
      <c r="D37" s="47"/>
      <c r="E37" s="48"/>
      <c r="F37" s="49"/>
      <c r="G37" s="49"/>
      <c r="H37" s="49"/>
      <c r="I37" s="49"/>
      <c r="J37" s="49"/>
      <c r="K37" s="49"/>
      <c r="L37" s="50"/>
      <c r="M37" s="51"/>
      <c r="N37" s="51"/>
      <c r="O37" s="51"/>
      <c r="P37" s="51"/>
      <c r="Q37" s="51"/>
      <c r="R37" s="51"/>
      <c r="S37" s="51"/>
      <c r="U37" s="15"/>
      <c r="V37" s="18"/>
    </row>
    <row r="38" s="46" customFormat="1" customHeight="1" spans="1:22">
      <c r="A38" s="47"/>
      <c r="B38" s="47"/>
      <c r="C38" s="47"/>
      <c r="D38" s="47"/>
      <c r="E38" s="48"/>
      <c r="F38" s="49"/>
      <c r="G38" s="49"/>
      <c r="H38" s="49"/>
      <c r="I38" s="49"/>
      <c r="J38" s="49"/>
      <c r="K38" s="49"/>
      <c r="L38" s="50"/>
      <c r="M38" s="51"/>
      <c r="N38" s="51"/>
      <c r="O38" s="51"/>
      <c r="P38" s="51"/>
      <c r="Q38" s="51"/>
      <c r="R38" s="51"/>
      <c r="S38" s="51"/>
      <c r="U38" s="15"/>
      <c r="V38" s="18"/>
    </row>
    <row r="39" s="46" customFormat="1" customHeight="1" spans="1:22">
      <c r="A39" s="47"/>
      <c r="B39" s="47"/>
      <c r="C39" s="47"/>
      <c r="D39" s="47"/>
      <c r="E39" s="48"/>
      <c r="F39" s="49"/>
      <c r="G39" s="49"/>
      <c r="H39" s="49"/>
      <c r="I39" s="49"/>
      <c r="J39" s="49"/>
      <c r="K39" s="49"/>
      <c r="L39" s="50"/>
      <c r="M39" s="51"/>
      <c r="N39" s="51"/>
      <c r="O39" s="51"/>
      <c r="P39" s="51"/>
      <c r="Q39" s="51"/>
      <c r="R39" s="51"/>
      <c r="S39" s="51"/>
      <c r="U39" s="15"/>
      <c r="V39" s="18"/>
    </row>
    <row r="40" s="46" customFormat="1" customHeight="1" spans="1:22">
      <c r="A40" s="47"/>
      <c r="B40" s="47"/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51"/>
      <c r="N40" s="51"/>
      <c r="O40" s="51"/>
      <c r="P40" s="51"/>
      <c r="Q40" s="51"/>
      <c r="R40" s="51"/>
      <c r="S40" s="51"/>
      <c r="U40" s="15"/>
      <c r="V40" s="18"/>
    </row>
    <row r="41" s="46" customFormat="1" customHeight="1" spans="1:22">
      <c r="A41" s="47"/>
      <c r="B41" s="47"/>
      <c r="C41" s="47"/>
      <c r="D41" s="47"/>
      <c r="E41" s="48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1"/>
      <c r="R41" s="51"/>
      <c r="S41" s="51"/>
      <c r="U41" s="15"/>
      <c r="V41" s="18"/>
    </row>
    <row r="42" s="46" customFormat="1" customHeight="1" spans="1:22">
      <c r="A42" s="47"/>
      <c r="B42" s="47"/>
      <c r="C42" s="47"/>
      <c r="D42" s="47"/>
      <c r="E42" s="48"/>
      <c r="F42" s="49"/>
      <c r="G42" s="49"/>
      <c r="H42" s="49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51"/>
      <c r="U42" s="15"/>
      <c r="V42" s="18"/>
    </row>
    <row r="43" s="46" customFormat="1" customHeight="1" spans="1:22">
      <c r="A43" s="47"/>
      <c r="B43" s="47"/>
      <c r="C43" s="47"/>
      <c r="D43" s="47"/>
      <c r="E43" s="48"/>
      <c r="F43" s="49"/>
      <c r="G43" s="49"/>
      <c r="H43" s="49"/>
      <c r="I43" s="49"/>
      <c r="J43" s="49"/>
      <c r="K43" s="49"/>
      <c r="L43" s="50"/>
      <c r="M43" s="51"/>
      <c r="N43" s="51"/>
      <c r="O43" s="51"/>
      <c r="P43" s="51"/>
      <c r="Q43" s="51"/>
      <c r="R43" s="51"/>
      <c r="S43" s="51"/>
      <c r="U43" s="15"/>
      <c r="V43" s="18"/>
    </row>
    <row r="44" s="46" customFormat="1" customHeight="1" spans="1:22">
      <c r="A44" s="47"/>
      <c r="B44" s="47"/>
      <c r="C44" s="47"/>
      <c r="D44" s="47"/>
      <c r="E44" s="48"/>
      <c r="F44" s="49"/>
      <c r="G44" s="49"/>
      <c r="H44" s="49"/>
      <c r="I44" s="49"/>
      <c r="J44" s="49"/>
      <c r="K44" s="49"/>
      <c r="L44" s="50"/>
      <c r="M44" s="51"/>
      <c r="N44" s="51"/>
      <c r="O44" s="51"/>
      <c r="P44" s="51"/>
      <c r="Q44" s="51"/>
      <c r="R44" s="51"/>
      <c r="S44" s="51"/>
      <c r="U44" s="15"/>
      <c r="V44" s="18"/>
    </row>
    <row r="45" s="46" customFormat="1" customHeight="1" spans="1:22">
      <c r="A45" s="47"/>
      <c r="B45" s="47"/>
      <c r="C45" s="47"/>
      <c r="D45" s="47"/>
      <c r="E45" s="48"/>
      <c r="F45" s="49"/>
      <c r="G45" s="49"/>
      <c r="H45" s="49"/>
      <c r="I45" s="49"/>
      <c r="J45" s="49"/>
      <c r="K45" s="49"/>
      <c r="L45" s="50"/>
      <c r="M45" s="51"/>
      <c r="N45" s="51"/>
      <c r="O45" s="51"/>
      <c r="P45" s="51"/>
      <c r="Q45" s="51"/>
      <c r="R45" s="51"/>
      <c r="S45" s="51"/>
      <c r="U45" s="15"/>
      <c r="V45" s="18"/>
    </row>
    <row r="46" s="46" customFormat="1" customHeight="1" spans="1:22">
      <c r="A46" s="47"/>
      <c r="B46" s="47"/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51"/>
      <c r="N46" s="51"/>
      <c r="O46" s="51"/>
      <c r="P46" s="51"/>
      <c r="Q46" s="51"/>
      <c r="R46" s="51"/>
      <c r="S46" s="51"/>
      <c r="U46" s="15"/>
      <c r="V46" s="18"/>
    </row>
    <row r="47" s="46" customFormat="1" customHeight="1" spans="1:22">
      <c r="A47" s="47"/>
      <c r="B47" s="47"/>
      <c r="C47" s="47"/>
      <c r="D47" s="47"/>
      <c r="E47" s="48"/>
      <c r="F47" s="49"/>
      <c r="G47" s="49"/>
      <c r="H47" s="49"/>
      <c r="I47" s="49"/>
      <c r="J47" s="49"/>
      <c r="K47" s="49"/>
      <c r="L47" s="50"/>
      <c r="M47" s="51"/>
      <c r="N47" s="51"/>
      <c r="O47" s="51"/>
      <c r="P47" s="51"/>
      <c r="Q47" s="51"/>
      <c r="R47" s="51"/>
      <c r="S47" s="51"/>
      <c r="U47" s="15"/>
      <c r="V47" s="18"/>
    </row>
    <row r="48" s="46" customFormat="1" customHeight="1" spans="1:22">
      <c r="A48" s="47"/>
      <c r="B48" s="47"/>
      <c r="C48" s="47"/>
      <c r="D48" s="47"/>
      <c r="E48" s="48"/>
      <c r="F48" s="49"/>
      <c r="G48" s="49"/>
      <c r="H48" s="49"/>
      <c r="I48" s="49"/>
      <c r="J48" s="49"/>
      <c r="K48" s="49"/>
      <c r="L48" s="50"/>
      <c r="M48" s="51"/>
      <c r="N48" s="51"/>
      <c r="O48" s="51"/>
      <c r="P48" s="51"/>
      <c r="Q48" s="51"/>
      <c r="R48" s="51"/>
      <c r="S48" s="51"/>
      <c r="U48" s="15"/>
      <c r="V48" s="18"/>
    </row>
    <row r="49" s="46" customFormat="1" customHeight="1" spans="1:22">
      <c r="A49" s="47"/>
      <c r="B49" s="47"/>
      <c r="C49" s="47"/>
      <c r="D49" s="47"/>
      <c r="E49" s="48"/>
      <c r="F49" s="49"/>
      <c r="G49" s="49"/>
      <c r="H49" s="49"/>
      <c r="I49" s="49"/>
      <c r="J49" s="49"/>
      <c r="K49" s="49"/>
      <c r="L49" s="50"/>
      <c r="M49" s="51"/>
      <c r="N49" s="51"/>
      <c r="O49" s="51"/>
      <c r="P49" s="51"/>
      <c r="Q49" s="51"/>
      <c r="R49" s="51"/>
      <c r="S49" s="51"/>
      <c r="U49" s="15"/>
      <c r="V49" s="18"/>
    </row>
    <row r="50" s="46" customFormat="1" customHeight="1" spans="1:22">
      <c r="A50" s="47"/>
      <c r="B50" s="47"/>
      <c r="C50" s="47"/>
      <c r="D50" s="47"/>
      <c r="E50" s="48"/>
      <c r="F50" s="49"/>
      <c r="G50" s="49"/>
      <c r="H50" s="49"/>
      <c r="I50" s="49"/>
      <c r="J50" s="49"/>
      <c r="K50" s="49"/>
      <c r="L50" s="50"/>
      <c r="M50" s="51"/>
      <c r="N50" s="51"/>
      <c r="O50" s="51"/>
      <c r="P50" s="51"/>
      <c r="Q50" s="51"/>
      <c r="R50" s="51"/>
      <c r="S50" s="51"/>
      <c r="U50" s="15"/>
      <c r="V50" s="18"/>
    </row>
    <row r="51" s="46" customFormat="1" customHeight="1" spans="1:22">
      <c r="A51" s="47"/>
      <c r="B51" s="47"/>
      <c r="C51" s="47"/>
      <c r="D51" s="47"/>
      <c r="E51" s="48"/>
      <c r="F51" s="49"/>
      <c r="G51" s="49"/>
      <c r="H51" s="49"/>
      <c r="I51" s="49"/>
      <c r="J51" s="49"/>
      <c r="K51" s="49"/>
      <c r="L51" s="50"/>
      <c r="M51" s="51"/>
      <c r="N51" s="51"/>
      <c r="O51" s="51"/>
      <c r="P51" s="51"/>
      <c r="Q51" s="51"/>
      <c r="R51" s="51"/>
      <c r="S51" s="51"/>
      <c r="U51" s="15"/>
      <c r="V51" s="18"/>
    </row>
    <row r="52" s="46" customFormat="1" customHeight="1" spans="1:22">
      <c r="A52" s="47"/>
      <c r="B52" s="47"/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51"/>
      <c r="N52" s="51"/>
      <c r="O52" s="51"/>
      <c r="P52" s="51"/>
      <c r="Q52" s="51"/>
      <c r="R52" s="51"/>
      <c r="S52" s="51"/>
      <c r="U52" s="15"/>
      <c r="V52" s="18"/>
    </row>
    <row r="53" s="46" customFormat="1" customHeight="1" spans="1:22">
      <c r="A53" s="47"/>
      <c r="B53" s="47"/>
      <c r="C53" s="47"/>
      <c r="D53" s="47"/>
      <c r="E53" s="48"/>
      <c r="F53" s="49"/>
      <c r="G53" s="49"/>
      <c r="H53" s="49"/>
      <c r="I53" s="49"/>
      <c r="J53" s="49"/>
      <c r="K53" s="49"/>
      <c r="L53" s="50"/>
      <c r="M53" s="51"/>
      <c r="N53" s="51"/>
      <c r="O53" s="51"/>
      <c r="P53" s="51"/>
      <c r="Q53" s="51"/>
      <c r="R53" s="51"/>
      <c r="S53" s="51"/>
      <c r="U53" s="15"/>
      <c r="V53" s="18"/>
    </row>
    <row r="54" s="46" customFormat="1" customHeight="1" spans="1:22">
      <c r="A54" s="47"/>
      <c r="B54" s="47"/>
      <c r="C54" s="47"/>
      <c r="D54" s="47"/>
      <c r="E54" s="48"/>
      <c r="F54" s="49"/>
      <c r="G54" s="49"/>
      <c r="H54" s="49"/>
      <c r="I54" s="49"/>
      <c r="J54" s="49"/>
      <c r="K54" s="49"/>
      <c r="L54" s="50"/>
      <c r="M54" s="51"/>
      <c r="N54" s="51"/>
      <c r="O54" s="51"/>
      <c r="P54" s="51"/>
      <c r="Q54" s="51"/>
      <c r="R54" s="51"/>
      <c r="S54" s="51"/>
      <c r="U54" s="15"/>
      <c r="V54" s="18"/>
    </row>
    <row r="55" s="46" customFormat="1" customHeight="1" spans="1:22">
      <c r="A55" s="47"/>
      <c r="B55" s="47"/>
      <c r="C55" s="47"/>
      <c r="D55" s="47"/>
      <c r="E55" s="48"/>
      <c r="F55" s="49"/>
      <c r="G55" s="49"/>
      <c r="H55" s="49"/>
      <c r="I55" s="49"/>
      <c r="J55" s="49"/>
      <c r="K55" s="49"/>
      <c r="L55" s="50"/>
      <c r="M55" s="51"/>
      <c r="N55" s="51"/>
      <c r="O55" s="51"/>
      <c r="P55" s="51"/>
      <c r="Q55" s="51"/>
      <c r="R55" s="51"/>
      <c r="S55" s="51"/>
      <c r="U55" s="15"/>
      <c r="V55" s="18"/>
    </row>
    <row r="57" s="46" customFormat="1" customHeight="1" spans="1:22">
      <c r="A57" s="47"/>
      <c r="B57" s="47"/>
      <c r="C57" s="47"/>
      <c r="D57" s="47"/>
      <c r="E57" s="48"/>
      <c r="F57" s="49"/>
      <c r="G57" s="49"/>
      <c r="H57" s="49"/>
      <c r="I57" s="49"/>
      <c r="J57" s="49"/>
      <c r="K57" s="49"/>
      <c r="L57" s="50"/>
      <c r="M57" s="51"/>
      <c r="N57" s="51"/>
      <c r="O57" s="51"/>
      <c r="P57" s="51"/>
      <c r="Q57" s="51"/>
      <c r="R57" s="51"/>
      <c r="S57" s="51"/>
      <c r="U57" s="15"/>
      <c r="V57" s="18"/>
    </row>
  </sheetData>
  <autoFilter ref="Q4:R55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'日期设置-隐藏'!B5&amp;'日期设置-隐藏'!D5&amp;'日期设置-隐藏'!E5&amp;'日期设置-隐藏'!G5&amp;"研发工时统计表"</f>
        <v>2025年3月份研发工时统计表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DATE('日期设置-隐藏'!B5,'日期设置-隐藏'!E5,1)</f>
        <v>45717</v>
      </c>
      <c r="D3" s="25">
        <f t="shared" ref="D3:AG3" si="0">C3+1</f>
        <v>45718</v>
      </c>
      <c r="E3" s="25">
        <f t="shared" si="0"/>
        <v>45719</v>
      </c>
      <c r="F3" s="25">
        <f t="shared" si="0"/>
        <v>45720</v>
      </c>
      <c r="G3" s="25">
        <f t="shared" si="0"/>
        <v>45721</v>
      </c>
      <c r="H3" s="25">
        <f t="shared" si="0"/>
        <v>45722</v>
      </c>
      <c r="I3" s="25">
        <f t="shared" si="0"/>
        <v>45723</v>
      </c>
      <c r="J3" s="25">
        <f t="shared" si="0"/>
        <v>45724</v>
      </c>
      <c r="K3" s="25">
        <f t="shared" si="0"/>
        <v>45725</v>
      </c>
      <c r="L3" s="25">
        <f t="shared" si="0"/>
        <v>45726</v>
      </c>
      <c r="M3" s="25">
        <f t="shared" si="0"/>
        <v>45727</v>
      </c>
      <c r="N3" s="25">
        <f t="shared" si="0"/>
        <v>45728</v>
      </c>
      <c r="O3" s="25">
        <f t="shared" si="0"/>
        <v>45729</v>
      </c>
      <c r="P3" s="25">
        <f t="shared" si="0"/>
        <v>45730</v>
      </c>
      <c r="Q3" s="25">
        <f t="shared" si="0"/>
        <v>45731</v>
      </c>
      <c r="R3" s="25">
        <f t="shared" si="0"/>
        <v>45732</v>
      </c>
      <c r="S3" s="25">
        <f t="shared" si="0"/>
        <v>45733</v>
      </c>
      <c r="T3" s="25">
        <f t="shared" si="0"/>
        <v>45734</v>
      </c>
      <c r="U3" s="25">
        <f t="shared" si="0"/>
        <v>45735</v>
      </c>
      <c r="V3" s="25">
        <f t="shared" si="0"/>
        <v>45736</v>
      </c>
      <c r="W3" s="25">
        <f t="shared" si="0"/>
        <v>45737</v>
      </c>
      <c r="X3" s="25">
        <f t="shared" si="0"/>
        <v>45738</v>
      </c>
      <c r="Y3" s="25">
        <f t="shared" si="0"/>
        <v>45739</v>
      </c>
      <c r="Z3" s="25">
        <f t="shared" si="0"/>
        <v>45740</v>
      </c>
      <c r="AA3" s="25">
        <f t="shared" si="0"/>
        <v>45741</v>
      </c>
      <c r="AB3" s="25">
        <f t="shared" si="0"/>
        <v>45742</v>
      </c>
      <c r="AC3" s="25">
        <f t="shared" si="0"/>
        <v>45743</v>
      </c>
      <c r="AD3" s="25">
        <f t="shared" si="0"/>
        <v>45744</v>
      </c>
      <c r="AE3" s="25">
        <f t="shared" si="0"/>
        <v>45745</v>
      </c>
      <c r="AF3" s="25">
        <f t="shared" si="0"/>
        <v>45746</v>
      </c>
      <c r="AG3" s="25">
        <f t="shared" si="0"/>
        <v>45747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45717</v>
      </c>
      <c r="D4" s="27">
        <f t="shared" si="1"/>
        <v>45718</v>
      </c>
      <c r="E4" s="27">
        <f t="shared" si="1"/>
        <v>45719</v>
      </c>
      <c r="F4" s="27">
        <f t="shared" si="1"/>
        <v>45720</v>
      </c>
      <c r="G4" s="27">
        <f t="shared" si="1"/>
        <v>45721</v>
      </c>
      <c r="H4" s="27">
        <f t="shared" si="1"/>
        <v>45722</v>
      </c>
      <c r="I4" s="27">
        <f t="shared" si="1"/>
        <v>45723</v>
      </c>
      <c r="J4" s="27">
        <f t="shared" si="1"/>
        <v>45724</v>
      </c>
      <c r="K4" s="27">
        <f t="shared" si="1"/>
        <v>45725</v>
      </c>
      <c r="L4" s="27">
        <f t="shared" si="1"/>
        <v>45726</v>
      </c>
      <c r="M4" s="27">
        <f t="shared" si="1"/>
        <v>45727</v>
      </c>
      <c r="N4" s="27">
        <f t="shared" si="1"/>
        <v>45728</v>
      </c>
      <c r="O4" s="27">
        <f t="shared" si="1"/>
        <v>45729</v>
      </c>
      <c r="P4" s="27">
        <f t="shared" si="1"/>
        <v>45730</v>
      </c>
      <c r="Q4" s="27">
        <f t="shared" si="1"/>
        <v>45731</v>
      </c>
      <c r="R4" s="27">
        <f t="shared" si="1"/>
        <v>45732</v>
      </c>
      <c r="S4" s="27">
        <f t="shared" si="1"/>
        <v>45733</v>
      </c>
      <c r="T4" s="27">
        <f t="shared" si="1"/>
        <v>45734</v>
      </c>
      <c r="U4" s="27">
        <f t="shared" si="1"/>
        <v>45735</v>
      </c>
      <c r="V4" s="27">
        <f t="shared" si="1"/>
        <v>45736</v>
      </c>
      <c r="W4" s="27">
        <f t="shared" si="1"/>
        <v>45737</v>
      </c>
      <c r="X4" s="27">
        <f t="shared" si="1"/>
        <v>45738</v>
      </c>
      <c r="Y4" s="27">
        <f t="shared" si="1"/>
        <v>45739</v>
      </c>
      <c r="Z4" s="27">
        <f t="shared" si="1"/>
        <v>45740</v>
      </c>
      <c r="AA4" s="27">
        <f t="shared" si="1"/>
        <v>45741</v>
      </c>
      <c r="AB4" s="27">
        <f t="shared" si="1"/>
        <v>45742</v>
      </c>
      <c r="AC4" s="27">
        <f t="shared" si="1"/>
        <v>45743</v>
      </c>
      <c r="AD4" s="27">
        <f t="shared" si="1"/>
        <v>45744</v>
      </c>
      <c r="AE4" s="27">
        <f t="shared" si="1"/>
        <v>45745</v>
      </c>
      <c r="AF4" s="27">
        <f t="shared" si="1"/>
        <v>45746</v>
      </c>
      <c r="AG4" s="27">
        <f t="shared" si="1"/>
        <v>45747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/>
      <c r="AI5" s="40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1"/>
      <c r="AH6" s="39"/>
      <c r="AI6" s="44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/>
      <c r="AI7" s="44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>
        <f>SUBTOTAL(103,$B$5:B17)</f>
        <v>0</v>
      </c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  <row r="52" s="15" customFormat="1" customHeight="1" spans="1:3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L52" s="18"/>
    </row>
    <row r="53" s="15" customFormat="1" customHeight="1" spans="1:3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8"/>
    </row>
    <row r="54" s="15" customFormat="1" customHeight="1" spans="1:3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L54" s="18"/>
    </row>
    <row r="55" s="15" customFormat="1" customHeight="1" spans="1:3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</row>
  </sheetData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'日期设置-隐藏'!B5&amp;'日期设置-隐藏'!D5&amp;'日期设置-隐藏'!E5&amp;'日期设置-隐藏'!G5&amp;"研发人员工时记录表"</f>
        <v>2025年3月份研发人员工时记录表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66"/>
  <sheetViews>
    <sheetView zoomScale="110" zoomScaleNormal="110" workbookViewId="0">
      <pane ySplit="5" topLeftCell="A15" activePane="bottomLeft" state="frozen"/>
      <selection/>
      <selection pane="bottomLeft" activeCell="A1" sqref="A1:S1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'日期设置-隐藏'!B6&amp;'日期设置-隐藏'!D6&amp;'日期设置-隐藏'!E6&amp;'日期设置-隐藏'!G6&amp;"研发人员工资、社会保险、住房公积金分配表"</f>
        <v>2025年4月份研发人员工资、社会保险、住房公积金分配表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  <row r="35" s="46" customFormat="1" customHeight="1" spans="1:22">
      <c r="A35" s="47"/>
      <c r="B35" s="47"/>
      <c r="C35" s="47"/>
      <c r="D35" s="47"/>
      <c r="E35" s="48"/>
      <c r="F35" s="49"/>
      <c r="G35" s="49"/>
      <c r="H35" s="49"/>
      <c r="I35" s="49"/>
      <c r="J35" s="49"/>
      <c r="K35" s="49"/>
      <c r="L35" s="50"/>
      <c r="M35" s="51"/>
      <c r="N35" s="51"/>
      <c r="O35" s="51"/>
      <c r="P35" s="51"/>
      <c r="Q35" s="51"/>
      <c r="R35" s="51"/>
      <c r="S35" s="51"/>
      <c r="U35" s="15"/>
      <c r="V35" s="18"/>
    </row>
    <row r="36" s="46" customFormat="1" customHeight="1" spans="1:22">
      <c r="A36" s="47"/>
      <c r="B36" s="47"/>
      <c r="C36" s="47"/>
      <c r="D36" s="47"/>
      <c r="E36" s="48"/>
      <c r="F36" s="49"/>
      <c r="G36" s="49"/>
      <c r="H36" s="49"/>
      <c r="I36" s="49"/>
      <c r="J36" s="49"/>
      <c r="K36" s="49"/>
      <c r="L36" s="50"/>
      <c r="M36" s="51"/>
      <c r="N36" s="51"/>
      <c r="O36" s="51"/>
      <c r="P36" s="51"/>
      <c r="Q36" s="51"/>
      <c r="R36" s="51"/>
      <c r="S36" s="51"/>
      <c r="U36" s="15"/>
      <c r="V36" s="18"/>
    </row>
    <row r="37" s="46" customFormat="1" customHeight="1" spans="1:22">
      <c r="A37" s="47"/>
      <c r="B37" s="47"/>
      <c r="C37" s="47"/>
      <c r="D37" s="47"/>
      <c r="E37" s="48"/>
      <c r="F37" s="49"/>
      <c r="G37" s="49"/>
      <c r="H37" s="49"/>
      <c r="I37" s="49"/>
      <c r="J37" s="49"/>
      <c r="K37" s="49"/>
      <c r="L37" s="50"/>
      <c r="M37" s="51"/>
      <c r="N37" s="51"/>
      <c r="O37" s="51"/>
      <c r="P37" s="51"/>
      <c r="Q37" s="51"/>
      <c r="R37" s="51"/>
      <c r="S37" s="51"/>
      <c r="U37" s="15"/>
      <c r="V37" s="18"/>
    </row>
    <row r="38" s="46" customFormat="1" customHeight="1" spans="1:22">
      <c r="A38" s="47"/>
      <c r="B38" s="47"/>
      <c r="C38" s="47"/>
      <c r="D38" s="47"/>
      <c r="E38" s="48"/>
      <c r="F38" s="49"/>
      <c r="G38" s="49"/>
      <c r="H38" s="49"/>
      <c r="I38" s="49"/>
      <c r="J38" s="49"/>
      <c r="K38" s="49"/>
      <c r="L38" s="50"/>
      <c r="M38" s="51"/>
      <c r="N38" s="51"/>
      <c r="O38" s="51"/>
      <c r="P38" s="51"/>
      <c r="Q38" s="51"/>
      <c r="R38" s="51"/>
      <c r="S38" s="51"/>
      <c r="U38" s="15"/>
      <c r="V38" s="18"/>
    </row>
    <row r="39" s="46" customFormat="1" customHeight="1" spans="1:22">
      <c r="A39" s="47"/>
      <c r="B39" s="47"/>
      <c r="C39" s="47"/>
      <c r="D39" s="47"/>
      <c r="E39" s="48"/>
      <c r="F39" s="49"/>
      <c r="G39" s="49"/>
      <c r="H39" s="49"/>
      <c r="I39" s="49"/>
      <c r="J39" s="49"/>
      <c r="K39" s="49"/>
      <c r="L39" s="50"/>
      <c r="M39" s="51"/>
      <c r="N39" s="51"/>
      <c r="O39" s="51"/>
      <c r="P39" s="51"/>
      <c r="Q39" s="51"/>
      <c r="R39" s="51"/>
      <c r="S39" s="51"/>
      <c r="U39" s="15"/>
      <c r="V39" s="18"/>
    </row>
    <row r="40" s="46" customFormat="1" customHeight="1" spans="1:22">
      <c r="A40" s="47"/>
      <c r="B40" s="47"/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51"/>
      <c r="N40" s="51"/>
      <c r="O40" s="51"/>
      <c r="P40" s="51"/>
      <c r="Q40" s="51"/>
      <c r="R40" s="51"/>
      <c r="S40" s="51"/>
      <c r="U40" s="15"/>
      <c r="V40" s="18"/>
    </row>
    <row r="41" s="46" customFormat="1" customHeight="1" spans="1:22">
      <c r="A41" s="47"/>
      <c r="B41" s="47"/>
      <c r="C41" s="47"/>
      <c r="D41" s="47"/>
      <c r="E41" s="48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1"/>
      <c r="R41" s="51"/>
      <c r="S41" s="51"/>
      <c r="U41" s="15"/>
      <c r="V41" s="18"/>
    </row>
    <row r="42" s="46" customFormat="1" customHeight="1" spans="1:22">
      <c r="A42" s="47"/>
      <c r="B42" s="47"/>
      <c r="C42" s="47"/>
      <c r="D42" s="47"/>
      <c r="E42" s="48"/>
      <c r="F42" s="49"/>
      <c r="G42" s="49"/>
      <c r="H42" s="49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51"/>
      <c r="U42" s="15"/>
      <c r="V42" s="18"/>
    </row>
    <row r="43" s="46" customFormat="1" customHeight="1" spans="1:22">
      <c r="A43" s="47"/>
      <c r="B43" s="47"/>
      <c r="C43" s="47"/>
      <c r="D43" s="47"/>
      <c r="E43" s="48"/>
      <c r="F43" s="49"/>
      <c r="G43" s="49"/>
      <c r="H43" s="49"/>
      <c r="I43" s="49"/>
      <c r="J43" s="49"/>
      <c r="K43" s="49"/>
      <c r="L43" s="50"/>
      <c r="M43" s="51"/>
      <c r="N43" s="51"/>
      <c r="O43" s="51"/>
      <c r="P43" s="51"/>
      <c r="Q43" s="51"/>
      <c r="R43" s="51"/>
      <c r="S43" s="51"/>
      <c r="U43" s="15"/>
      <c r="V43" s="18"/>
    </row>
    <row r="44" s="46" customFormat="1" customHeight="1" spans="1:22">
      <c r="A44" s="47"/>
      <c r="B44" s="47"/>
      <c r="C44" s="47"/>
      <c r="D44" s="47"/>
      <c r="E44" s="48"/>
      <c r="F44" s="49"/>
      <c r="G44" s="49"/>
      <c r="H44" s="49"/>
      <c r="I44" s="49"/>
      <c r="J44" s="49"/>
      <c r="K44" s="49"/>
      <c r="L44" s="50"/>
      <c r="M44" s="51"/>
      <c r="N44" s="51"/>
      <c r="O44" s="51"/>
      <c r="P44" s="51"/>
      <c r="Q44" s="51"/>
      <c r="R44" s="51"/>
      <c r="S44" s="51"/>
      <c r="U44" s="15"/>
      <c r="V44" s="18"/>
    </row>
    <row r="45" s="46" customFormat="1" customHeight="1" spans="1:22">
      <c r="A45" s="47"/>
      <c r="B45" s="47"/>
      <c r="C45" s="47"/>
      <c r="D45" s="47"/>
      <c r="E45" s="48"/>
      <c r="F45" s="49"/>
      <c r="G45" s="49"/>
      <c r="H45" s="49"/>
      <c r="I45" s="49"/>
      <c r="J45" s="49"/>
      <c r="K45" s="49"/>
      <c r="L45" s="50"/>
      <c r="M45" s="51"/>
      <c r="N45" s="51"/>
      <c r="O45" s="51"/>
      <c r="P45" s="51"/>
      <c r="Q45" s="51"/>
      <c r="R45" s="51"/>
      <c r="S45" s="51"/>
      <c r="U45" s="15"/>
      <c r="V45" s="18"/>
    </row>
    <row r="46" s="46" customFormat="1" customHeight="1" spans="1:22">
      <c r="A46" s="47"/>
      <c r="B46" s="47"/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51"/>
      <c r="N46" s="51"/>
      <c r="O46" s="51"/>
      <c r="P46" s="51"/>
      <c r="Q46" s="51"/>
      <c r="R46" s="51"/>
      <c r="S46" s="51"/>
      <c r="U46" s="15"/>
      <c r="V46" s="18"/>
    </row>
    <row r="47" s="46" customFormat="1" customHeight="1" spans="1:22">
      <c r="A47" s="47"/>
      <c r="B47" s="47"/>
      <c r="C47" s="47"/>
      <c r="D47" s="47"/>
      <c r="E47" s="48"/>
      <c r="F47" s="49"/>
      <c r="G47" s="49"/>
      <c r="H47" s="49"/>
      <c r="I47" s="49"/>
      <c r="J47" s="49"/>
      <c r="K47" s="49"/>
      <c r="L47" s="50"/>
      <c r="M47" s="51"/>
      <c r="N47" s="51"/>
      <c r="O47" s="51"/>
      <c r="P47" s="51"/>
      <c r="Q47" s="51"/>
      <c r="R47" s="51"/>
      <c r="S47" s="51"/>
      <c r="U47" s="15"/>
      <c r="V47" s="18"/>
    </row>
    <row r="48" s="46" customFormat="1" customHeight="1" spans="1:22">
      <c r="A48" s="47"/>
      <c r="B48" s="47"/>
      <c r="C48" s="47"/>
      <c r="D48" s="47"/>
      <c r="E48" s="48"/>
      <c r="F48" s="49"/>
      <c r="G48" s="49"/>
      <c r="H48" s="49"/>
      <c r="I48" s="49"/>
      <c r="J48" s="49"/>
      <c r="K48" s="49"/>
      <c r="L48" s="50"/>
      <c r="M48" s="51"/>
      <c r="N48" s="51"/>
      <c r="O48" s="51"/>
      <c r="P48" s="51"/>
      <c r="Q48" s="51"/>
      <c r="R48" s="51"/>
      <c r="S48" s="51"/>
      <c r="U48" s="15"/>
      <c r="V48" s="18"/>
    </row>
    <row r="49" s="46" customFormat="1" customHeight="1" spans="1:22">
      <c r="A49" s="47"/>
      <c r="B49" s="47"/>
      <c r="C49" s="47"/>
      <c r="D49" s="47"/>
      <c r="E49" s="48"/>
      <c r="F49" s="49"/>
      <c r="G49" s="49"/>
      <c r="H49" s="49"/>
      <c r="I49" s="49"/>
      <c r="J49" s="49"/>
      <c r="K49" s="49"/>
      <c r="L49" s="50"/>
      <c r="M49" s="51"/>
      <c r="N49" s="51"/>
      <c r="O49" s="51"/>
      <c r="P49" s="51"/>
      <c r="Q49" s="51"/>
      <c r="R49" s="51"/>
      <c r="S49" s="51"/>
      <c r="U49" s="15"/>
      <c r="V49" s="18"/>
    </row>
    <row r="50" s="46" customFormat="1" customHeight="1" spans="1:22">
      <c r="A50" s="47"/>
      <c r="B50" s="47"/>
      <c r="C50" s="47"/>
      <c r="D50" s="47"/>
      <c r="E50" s="48"/>
      <c r="F50" s="49"/>
      <c r="G50" s="49"/>
      <c r="H50" s="49"/>
      <c r="I50" s="49"/>
      <c r="J50" s="49"/>
      <c r="K50" s="49"/>
      <c r="L50" s="50"/>
      <c r="M50" s="51"/>
      <c r="N50" s="51"/>
      <c r="O50" s="51"/>
      <c r="P50" s="51"/>
      <c r="Q50" s="51"/>
      <c r="R50" s="51"/>
      <c r="S50" s="51"/>
      <c r="U50" s="15"/>
      <c r="V50" s="18"/>
    </row>
    <row r="51" s="46" customFormat="1" customHeight="1" spans="1:22">
      <c r="A51" s="47"/>
      <c r="B51" s="47"/>
      <c r="C51" s="47"/>
      <c r="D51" s="47"/>
      <c r="E51" s="48"/>
      <c r="F51" s="49"/>
      <c r="G51" s="49"/>
      <c r="H51" s="49"/>
      <c r="I51" s="49"/>
      <c r="J51" s="49"/>
      <c r="K51" s="49"/>
      <c r="L51" s="50"/>
      <c r="M51" s="51"/>
      <c r="N51" s="51"/>
      <c r="O51" s="51"/>
      <c r="P51" s="51"/>
      <c r="Q51" s="51"/>
      <c r="R51" s="51"/>
      <c r="S51" s="51"/>
      <c r="U51" s="15"/>
      <c r="V51" s="18"/>
    </row>
    <row r="52" s="46" customFormat="1" customHeight="1" spans="1:22">
      <c r="A52" s="47"/>
      <c r="B52" s="47"/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51"/>
      <c r="N52" s="51"/>
      <c r="O52" s="51"/>
      <c r="P52" s="51"/>
      <c r="Q52" s="51"/>
      <c r="R52" s="51"/>
      <c r="S52" s="51"/>
      <c r="U52" s="15"/>
      <c r="V52" s="18"/>
    </row>
    <row r="53" s="46" customFormat="1" customHeight="1" spans="1:22">
      <c r="A53" s="47"/>
      <c r="B53" s="47"/>
      <c r="C53" s="47"/>
      <c r="D53" s="47"/>
      <c r="E53" s="48"/>
      <c r="F53" s="49"/>
      <c r="G53" s="49"/>
      <c r="H53" s="49"/>
      <c r="I53" s="49"/>
      <c r="J53" s="49"/>
      <c r="K53" s="49"/>
      <c r="L53" s="50"/>
      <c r="M53" s="51"/>
      <c r="N53" s="51"/>
      <c r="O53" s="51"/>
      <c r="P53" s="51"/>
      <c r="Q53" s="51"/>
      <c r="R53" s="51"/>
      <c r="S53" s="51"/>
      <c r="U53" s="15"/>
      <c r="V53" s="18"/>
    </row>
    <row r="54" s="46" customFormat="1" customHeight="1" spans="1:22">
      <c r="A54" s="47"/>
      <c r="B54" s="47"/>
      <c r="C54" s="47"/>
      <c r="D54" s="47"/>
      <c r="E54" s="48"/>
      <c r="F54" s="49"/>
      <c r="G54" s="49"/>
      <c r="H54" s="49"/>
      <c r="I54" s="49"/>
      <c r="J54" s="49"/>
      <c r="K54" s="49"/>
      <c r="L54" s="50"/>
      <c r="M54" s="51"/>
      <c r="N54" s="51"/>
      <c r="O54" s="51"/>
      <c r="P54" s="51"/>
      <c r="Q54" s="51"/>
      <c r="R54" s="51"/>
      <c r="S54" s="51"/>
      <c r="U54" s="15"/>
      <c r="V54" s="18"/>
    </row>
    <row r="55" s="46" customFormat="1" customHeight="1" spans="1:22">
      <c r="A55" s="47"/>
      <c r="B55" s="47"/>
      <c r="C55" s="47"/>
      <c r="D55" s="47"/>
      <c r="E55" s="48"/>
      <c r="F55" s="49"/>
      <c r="G55" s="49"/>
      <c r="H55" s="49"/>
      <c r="I55" s="49"/>
      <c r="J55" s="49"/>
      <c r="K55" s="49"/>
      <c r="L55" s="50"/>
      <c r="M55" s="51"/>
      <c r="N55" s="51"/>
      <c r="O55" s="51"/>
      <c r="P55" s="51"/>
      <c r="Q55" s="51"/>
      <c r="R55" s="51"/>
      <c r="S55" s="51"/>
      <c r="U55" s="15"/>
      <c r="V55" s="18"/>
    </row>
    <row r="56" s="46" customFormat="1" customHeight="1" spans="1:22">
      <c r="A56" s="47"/>
      <c r="B56" s="47"/>
      <c r="C56" s="47"/>
      <c r="D56" s="47"/>
      <c r="E56" s="48"/>
      <c r="F56" s="49"/>
      <c r="G56" s="49"/>
      <c r="H56" s="49"/>
      <c r="I56" s="49"/>
      <c r="J56" s="49"/>
      <c r="K56" s="49"/>
      <c r="L56" s="50"/>
      <c r="M56" s="51"/>
      <c r="N56" s="51"/>
      <c r="O56" s="51"/>
      <c r="P56" s="51"/>
      <c r="Q56" s="51"/>
      <c r="R56" s="51"/>
      <c r="S56" s="51"/>
      <c r="U56" s="15"/>
      <c r="V56" s="18"/>
    </row>
    <row r="57" s="46" customFormat="1" customHeight="1" spans="1:22">
      <c r="A57" s="47"/>
      <c r="B57" s="47"/>
      <c r="C57" s="47"/>
      <c r="D57" s="47"/>
      <c r="E57" s="48"/>
      <c r="F57" s="49"/>
      <c r="G57" s="49"/>
      <c r="H57" s="49"/>
      <c r="I57" s="49"/>
      <c r="J57" s="49"/>
      <c r="K57" s="49"/>
      <c r="L57" s="50"/>
      <c r="M57" s="51"/>
      <c r="N57" s="51"/>
      <c r="O57" s="51"/>
      <c r="P57" s="51"/>
      <c r="Q57" s="51"/>
      <c r="R57" s="51"/>
      <c r="S57" s="51"/>
      <c r="U57" s="15"/>
      <c r="V57" s="18"/>
    </row>
    <row r="58" s="46" customFormat="1" customHeight="1" spans="1:22">
      <c r="A58" s="47"/>
      <c r="B58" s="47"/>
      <c r="C58" s="47"/>
      <c r="D58" s="47"/>
      <c r="E58" s="48"/>
      <c r="F58" s="49"/>
      <c r="G58" s="49"/>
      <c r="H58" s="49"/>
      <c r="I58" s="49"/>
      <c r="J58" s="49"/>
      <c r="K58" s="49"/>
      <c r="L58" s="50"/>
      <c r="M58" s="51"/>
      <c r="N58" s="51"/>
      <c r="O58" s="51"/>
      <c r="P58" s="51"/>
      <c r="Q58" s="51"/>
      <c r="R58" s="51"/>
      <c r="S58" s="51"/>
      <c r="U58" s="15"/>
      <c r="V58" s="18"/>
    </row>
    <row r="59" s="46" customFormat="1" customHeight="1" spans="1:22">
      <c r="A59" s="47"/>
      <c r="B59" s="47"/>
      <c r="C59" s="47"/>
      <c r="D59" s="47"/>
      <c r="E59" s="48"/>
      <c r="F59" s="49"/>
      <c r="G59" s="49"/>
      <c r="H59" s="49"/>
      <c r="I59" s="49"/>
      <c r="J59" s="49"/>
      <c r="K59" s="49"/>
      <c r="L59" s="50"/>
      <c r="M59" s="51"/>
      <c r="N59" s="51"/>
      <c r="O59" s="51"/>
      <c r="P59" s="51"/>
      <c r="Q59" s="51"/>
      <c r="R59" s="51"/>
      <c r="S59" s="51"/>
      <c r="U59" s="15"/>
      <c r="V59" s="18"/>
    </row>
    <row r="60" s="46" customFormat="1" customHeight="1" spans="1:22">
      <c r="A60" s="47"/>
      <c r="B60" s="47"/>
      <c r="C60" s="47"/>
      <c r="D60" s="47"/>
      <c r="E60" s="48"/>
      <c r="F60" s="49"/>
      <c r="G60" s="49"/>
      <c r="H60" s="49"/>
      <c r="I60" s="49"/>
      <c r="J60" s="49"/>
      <c r="K60" s="49"/>
      <c r="L60" s="50"/>
      <c r="M60" s="51"/>
      <c r="N60" s="51"/>
      <c r="O60" s="51"/>
      <c r="P60" s="51"/>
      <c r="Q60" s="51"/>
      <c r="R60" s="51"/>
      <c r="S60" s="51"/>
      <c r="U60" s="15"/>
      <c r="V60" s="18"/>
    </row>
    <row r="61" s="46" customFormat="1" customHeight="1" spans="1:22">
      <c r="A61" s="47"/>
      <c r="B61" s="47"/>
      <c r="C61" s="47"/>
      <c r="D61" s="47"/>
      <c r="E61" s="48"/>
      <c r="F61" s="49"/>
      <c r="G61" s="49"/>
      <c r="H61" s="49"/>
      <c r="I61" s="49"/>
      <c r="J61" s="49"/>
      <c r="K61" s="49"/>
      <c r="L61" s="50"/>
      <c r="M61" s="51"/>
      <c r="N61" s="51"/>
      <c r="O61" s="51"/>
      <c r="P61" s="51"/>
      <c r="Q61" s="51"/>
      <c r="R61" s="51"/>
      <c r="S61" s="51"/>
      <c r="U61" s="15"/>
      <c r="V61" s="18"/>
    </row>
    <row r="62" s="46" customFormat="1" customHeight="1" spans="1:22">
      <c r="A62" s="47"/>
      <c r="B62" s="47"/>
      <c r="C62" s="47"/>
      <c r="D62" s="47"/>
      <c r="E62" s="48"/>
      <c r="F62" s="49"/>
      <c r="G62" s="49"/>
      <c r="H62" s="49"/>
      <c r="I62" s="49"/>
      <c r="J62" s="49"/>
      <c r="K62" s="49"/>
      <c r="L62" s="50"/>
      <c r="M62" s="51"/>
      <c r="N62" s="51"/>
      <c r="O62" s="51"/>
      <c r="P62" s="51"/>
      <c r="Q62" s="51"/>
      <c r="R62" s="51"/>
      <c r="S62" s="51"/>
      <c r="U62" s="15"/>
      <c r="V62" s="18"/>
    </row>
    <row r="63" s="46" customFormat="1" customHeight="1" spans="1:22">
      <c r="A63" s="47"/>
      <c r="B63" s="47"/>
      <c r="C63" s="47"/>
      <c r="D63" s="47"/>
      <c r="E63" s="48"/>
      <c r="F63" s="49"/>
      <c r="G63" s="49"/>
      <c r="H63" s="49"/>
      <c r="I63" s="49"/>
      <c r="J63" s="49"/>
      <c r="K63" s="49"/>
      <c r="L63" s="50"/>
      <c r="M63" s="51"/>
      <c r="N63" s="51"/>
      <c r="O63" s="51"/>
      <c r="P63" s="51"/>
      <c r="Q63" s="51"/>
      <c r="R63" s="51"/>
      <c r="S63" s="51"/>
      <c r="U63" s="15"/>
      <c r="V63" s="18"/>
    </row>
    <row r="64" s="46" customFormat="1" customHeight="1" spans="1:22">
      <c r="A64" s="47"/>
      <c r="B64" s="47"/>
      <c r="C64" s="47"/>
      <c r="D64" s="47"/>
      <c r="E64" s="48"/>
      <c r="F64" s="49"/>
      <c r="G64" s="49"/>
      <c r="H64" s="49"/>
      <c r="I64" s="49"/>
      <c r="J64" s="49"/>
      <c r="K64" s="49"/>
      <c r="L64" s="50"/>
      <c r="M64" s="51"/>
      <c r="N64" s="51"/>
      <c r="O64" s="51"/>
      <c r="P64" s="51"/>
      <c r="Q64" s="51"/>
      <c r="R64" s="51"/>
      <c r="S64" s="51"/>
      <c r="U64" s="15"/>
      <c r="V64" s="18"/>
    </row>
    <row r="66" s="46" customFormat="1" customHeight="1" spans="1:22">
      <c r="A66" s="47"/>
      <c r="B66" s="47"/>
      <c r="C66" s="47"/>
      <c r="D66" s="47"/>
      <c r="E66" s="48"/>
      <c r="F66" s="49"/>
      <c r="G66" s="49"/>
      <c r="H66" s="49"/>
      <c r="I66" s="49"/>
      <c r="J66" s="49"/>
      <c r="K66" s="49"/>
      <c r="L66" s="50"/>
      <c r="M66" s="51"/>
      <c r="N66" s="51"/>
      <c r="O66" s="51"/>
      <c r="P66" s="51"/>
      <c r="Q66" s="51"/>
      <c r="R66" s="51"/>
      <c r="S66" s="51"/>
      <c r="U66" s="15"/>
      <c r="V66" s="18"/>
    </row>
  </sheetData>
  <autoFilter ref="A5:XFD66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6"/>
  <sheetViews>
    <sheetView topLeftCell="A2" workbookViewId="0">
      <pane ySplit="5" topLeftCell="A7" activePane="bottomLeft" state="frozen"/>
      <selection/>
      <selection pane="bottomLeft" activeCell="A2" sqref="A2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3" width="3.16666666666667" style="17" customWidth="1"/>
    <col min="34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0" t="str">
        <f>'日期设置-隐藏'!B6&amp;'日期设置-隐藏'!D6&amp;'日期设置-隐藏'!E6&amp;'日期设置-隐藏'!G6&amp;"研发工时统计表"</f>
        <v>2025年4月份研发工时统计表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4"/>
    </row>
    <row r="3" s="13" customFormat="1" customHeight="1" spans="1:38">
      <c r="A3" s="21" t="s">
        <v>41</v>
      </c>
      <c r="B3" s="22"/>
      <c r="C3" s="23" t="e">
        <f ca="1" t="array" ref="C3">LOOKUP(1,0/SUBTOTAL(3,OFFSET(AK5,ROW(AK6:AK114)-4,)),AK6:AK114)</f>
        <v>#N/A</v>
      </c>
      <c r="D3" s="22"/>
      <c r="E3" s="22"/>
      <c r="F3" s="22"/>
      <c r="G3" s="22"/>
      <c r="H3" s="22"/>
      <c r="I3" s="22" t="s">
        <v>42</v>
      </c>
      <c r="J3" s="22"/>
      <c r="K3" s="22"/>
      <c r="L3" s="23" t="e">
        <f ca="1" t="array" ref="L3">LOOKUP(1,0/SUBTOTAL(3,OFFSET(AL5,ROW(AL6:AL114)-4,)),AL6:AL114)</f>
        <v>#N/A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5"/>
      <c r="AI3" s="15"/>
      <c r="AJ3" s="15"/>
      <c r="AK3" s="34"/>
      <c r="AL3" s="34"/>
    </row>
    <row r="4" s="14" customFormat="1" customHeight="1" spans="1:38">
      <c r="A4" s="24" t="s">
        <v>43</v>
      </c>
      <c r="B4" s="24" t="s">
        <v>44</v>
      </c>
      <c r="C4" s="25">
        <f>DATE('日期设置-隐藏'!B6,'日期设置-隐藏'!E6,1)</f>
        <v>45748</v>
      </c>
      <c r="D4" s="25">
        <f t="shared" ref="D4:AF4" si="0">C4+1</f>
        <v>45749</v>
      </c>
      <c r="E4" s="25">
        <f t="shared" si="0"/>
        <v>45750</v>
      </c>
      <c r="F4" s="25">
        <f t="shared" si="0"/>
        <v>45751</v>
      </c>
      <c r="G4" s="25">
        <f t="shared" si="0"/>
        <v>45752</v>
      </c>
      <c r="H4" s="25">
        <f t="shared" si="0"/>
        <v>45753</v>
      </c>
      <c r="I4" s="25">
        <f t="shared" si="0"/>
        <v>45754</v>
      </c>
      <c r="J4" s="25">
        <f t="shared" si="0"/>
        <v>45755</v>
      </c>
      <c r="K4" s="25">
        <f t="shared" si="0"/>
        <v>45756</v>
      </c>
      <c r="L4" s="25">
        <f t="shared" si="0"/>
        <v>45757</v>
      </c>
      <c r="M4" s="25">
        <f t="shared" si="0"/>
        <v>45758</v>
      </c>
      <c r="N4" s="25">
        <f t="shared" si="0"/>
        <v>45759</v>
      </c>
      <c r="O4" s="25">
        <f t="shared" si="0"/>
        <v>45760</v>
      </c>
      <c r="P4" s="25">
        <f t="shared" si="0"/>
        <v>45761</v>
      </c>
      <c r="Q4" s="25">
        <f t="shared" si="0"/>
        <v>45762</v>
      </c>
      <c r="R4" s="25">
        <f t="shared" si="0"/>
        <v>45763</v>
      </c>
      <c r="S4" s="25">
        <f t="shared" si="0"/>
        <v>45764</v>
      </c>
      <c r="T4" s="25">
        <f t="shared" si="0"/>
        <v>45765</v>
      </c>
      <c r="U4" s="25">
        <f t="shared" si="0"/>
        <v>45766</v>
      </c>
      <c r="V4" s="25">
        <f t="shared" si="0"/>
        <v>45767</v>
      </c>
      <c r="W4" s="25">
        <f t="shared" si="0"/>
        <v>45768</v>
      </c>
      <c r="X4" s="25">
        <f t="shared" si="0"/>
        <v>45769</v>
      </c>
      <c r="Y4" s="25">
        <f t="shared" si="0"/>
        <v>45770</v>
      </c>
      <c r="Z4" s="25">
        <f t="shared" si="0"/>
        <v>45771</v>
      </c>
      <c r="AA4" s="25">
        <f t="shared" si="0"/>
        <v>45772</v>
      </c>
      <c r="AB4" s="25">
        <f t="shared" si="0"/>
        <v>45773</v>
      </c>
      <c r="AC4" s="25">
        <f t="shared" si="0"/>
        <v>45774</v>
      </c>
      <c r="AD4" s="25">
        <f t="shared" si="0"/>
        <v>45775</v>
      </c>
      <c r="AE4" s="25">
        <f t="shared" si="0"/>
        <v>45776</v>
      </c>
      <c r="AF4" s="25">
        <f t="shared" si="0"/>
        <v>45777</v>
      </c>
      <c r="AG4" s="24" t="s">
        <v>18</v>
      </c>
      <c r="AH4" s="35" t="s">
        <v>51</v>
      </c>
      <c r="AK4" s="34"/>
      <c r="AL4" s="34"/>
    </row>
    <row r="5" s="14" customFormat="1" customHeight="1" spans="1:38">
      <c r="A5" s="26"/>
      <c r="B5" s="26"/>
      <c r="C5" s="27">
        <f t="shared" ref="C5:AF5" si="1">C4</f>
        <v>45748</v>
      </c>
      <c r="D5" s="27">
        <f t="shared" si="1"/>
        <v>45749</v>
      </c>
      <c r="E5" s="27">
        <f t="shared" si="1"/>
        <v>45750</v>
      </c>
      <c r="F5" s="27">
        <f t="shared" si="1"/>
        <v>45751</v>
      </c>
      <c r="G5" s="27">
        <f t="shared" si="1"/>
        <v>45752</v>
      </c>
      <c r="H5" s="27">
        <f t="shared" si="1"/>
        <v>45753</v>
      </c>
      <c r="I5" s="27">
        <f t="shared" si="1"/>
        <v>45754</v>
      </c>
      <c r="J5" s="27">
        <f t="shared" si="1"/>
        <v>45755</v>
      </c>
      <c r="K5" s="27">
        <f t="shared" si="1"/>
        <v>45756</v>
      </c>
      <c r="L5" s="27">
        <f t="shared" si="1"/>
        <v>45757</v>
      </c>
      <c r="M5" s="27">
        <f t="shared" si="1"/>
        <v>45758</v>
      </c>
      <c r="N5" s="27">
        <f t="shared" si="1"/>
        <v>45759</v>
      </c>
      <c r="O5" s="27">
        <f t="shared" si="1"/>
        <v>45760</v>
      </c>
      <c r="P5" s="27">
        <f t="shared" si="1"/>
        <v>45761</v>
      </c>
      <c r="Q5" s="27">
        <f t="shared" si="1"/>
        <v>45762</v>
      </c>
      <c r="R5" s="27">
        <f t="shared" si="1"/>
        <v>45763</v>
      </c>
      <c r="S5" s="27">
        <f t="shared" si="1"/>
        <v>45764</v>
      </c>
      <c r="T5" s="27">
        <f t="shared" si="1"/>
        <v>45765</v>
      </c>
      <c r="U5" s="27">
        <f t="shared" si="1"/>
        <v>45766</v>
      </c>
      <c r="V5" s="27">
        <f t="shared" si="1"/>
        <v>45767</v>
      </c>
      <c r="W5" s="27">
        <f t="shared" si="1"/>
        <v>45768</v>
      </c>
      <c r="X5" s="27">
        <f t="shared" si="1"/>
        <v>45769</v>
      </c>
      <c r="Y5" s="27">
        <f t="shared" si="1"/>
        <v>45770</v>
      </c>
      <c r="Z5" s="27">
        <f t="shared" si="1"/>
        <v>45771</v>
      </c>
      <c r="AA5" s="27">
        <f t="shared" si="1"/>
        <v>45772</v>
      </c>
      <c r="AB5" s="27">
        <f t="shared" si="1"/>
        <v>45773</v>
      </c>
      <c r="AC5" s="27">
        <f t="shared" si="1"/>
        <v>45774</v>
      </c>
      <c r="AD5" s="27">
        <f t="shared" si="1"/>
        <v>45775</v>
      </c>
      <c r="AE5" s="27">
        <f t="shared" si="1"/>
        <v>45776</v>
      </c>
      <c r="AF5" s="27">
        <f t="shared" si="1"/>
        <v>45777</v>
      </c>
      <c r="AG5" s="26"/>
      <c r="AH5" s="36"/>
      <c r="AI5" s="37"/>
      <c r="AJ5" s="37"/>
      <c r="AK5" s="38" t="s">
        <v>14</v>
      </c>
      <c r="AL5" s="38" t="s">
        <v>50</v>
      </c>
    </row>
    <row r="6" s="15" customFormat="1" customHeight="1" spans="1:38">
      <c r="A6" s="28"/>
      <c r="B6" s="29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0"/>
      <c r="Z6" s="30"/>
      <c r="AA6" s="30"/>
      <c r="AB6" s="30"/>
      <c r="AC6" s="30"/>
      <c r="AD6" s="30"/>
      <c r="AE6" s="30"/>
      <c r="AF6" s="31"/>
      <c r="AG6" s="39"/>
      <c r="AH6" s="40"/>
      <c r="AI6" s="14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0"/>
      <c r="AB7" s="31"/>
      <c r="AC7" s="31"/>
      <c r="AD7" s="30"/>
      <c r="AE7" s="30"/>
      <c r="AF7" s="31"/>
      <c r="AG7" s="39"/>
      <c r="AH7" s="44"/>
      <c r="AI7" s="41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0"/>
      <c r="X8" s="30"/>
      <c r="Y8" s="31"/>
      <c r="Z8" s="31"/>
      <c r="AA8" s="31"/>
      <c r="AB8" s="31"/>
      <c r="AC8" s="31"/>
      <c r="AD8" s="30"/>
      <c r="AE8" s="30"/>
      <c r="AF8" s="31"/>
      <c r="AG8" s="39"/>
      <c r="AH8" s="44"/>
      <c r="AI8" s="41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9"/>
      <c r="AH9" s="44"/>
      <c r="AI9" s="41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9"/>
      <c r="AH10" s="44"/>
      <c r="AI10" s="41"/>
      <c r="AJ10" s="41"/>
      <c r="AK10" s="42"/>
      <c r="AL10" s="43"/>
    </row>
    <row r="11" s="15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9"/>
      <c r="AH11" s="44"/>
      <c r="AI11" s="41"/>
      <c r="AJ11" s="41"/>
      <c r="AK11" s="42"/>
      <c r="AL11" s="43"/>
    </row>
    <row r="12" s="16" customFormat="1" customHeight="1" spans="1:38">
      <c r="A12" s="28">
        <f>SUBTOTAL(103,$B$5:B12)</f>
        <v>0</v>
      </c>
      <c r="B12" s="29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9"/>
      <c r="AH12" s="44"/>
      <c r="AI12" s="41"/>
      <c r="AJ12" s="41"/>
      <c r="AK12" s="42"/>
      <c r="AL12" s="43"/>
    </row>
    <row r="13" s="16" customFormat="1" customHeight="1" spans="1:38">
      <c r="A13" s="28">
        <f>SUBTOTAL(103,$B$5:B13)</f>
        <v>0</v>
      </c>
      <c r="B13" s="32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9"/>
      <c r="AH13" s="44"/>
      <c r="AI13" s="41"/>
      <c r="AJ13" s="41"/>
      <c r="AK13" s="42"/>
      <c r="AL13" s="43"/>
    </row>
    <row r="14" s="16" customFormat="1" customHeight="1" spans="1:38">
      <c r="A14" s="28">
        <f>SUBTOTAL(103,$B$5:B14)</f>
        <v>0</v>
      </c>
      <c r="B14" s="10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9"/>
      <c r="AH14" s="44"/>
      <c r="AI14" s="41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9"/>
      <c r="AH15" s="44"/>
      <c r="AI15" s="41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9"/>
      <c r="AH16" s="44"/>
      <c r="AI16" s="41"/>
      <c r="AJ16" s="41"/>
      <c r="AK16" s="42"/>
      <c r="AL16" s="43"/>
    </row>
    <row r="17" s="16" customFormat="1" customHeight="1" spans="1:38">
      <c r="A17" s="28">
        <f>SUBTOTAL(103,$B$5:B17)</f>
        <v>0</v>
      </c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9"/>
      <c r="AH17" s="44"/>
      <c r="AI17" s="41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9"/>
      <c r="AH18" s="44"/>
      <c r="AI18" s="41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9"/>
      <c r="AH19" s="44"/>
      <c r="AI19" s="41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9"/>
      <c r="AH20" s="44"/>
      <c r="AI20" s="41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9"/>
      <c r="AH21" s="44"/>
      <c r="AI21" s="41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9"/>
      <c r="AH22" s="44"/>
      <c r="AI22" s="41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9"/>
      <c r="AH23" s="44"/>
      <c r="AI23" s="41"/>
      <c r="AJ23" s="41"/>
      <c r="AK23" s="42"/>
      <c r="AL23" s="43"/>
    </row>
    <row r="24" s="16" customFormat="1" customHeight="1" spans="1:38">
      <c r="A24" s="28"/>
      <c r="B24" s="29"/>
      <c r="C24" s="30"/>
      <c r="D24" s="31"/>
      <c r="E24" s="31"/>
      <c r="F24" s="31"/>
      <c r="G24" s="31"/>
      <c r="H24" s="31"/>
      <c r="I24" s="30"/>
      <c r="J24" s="30"/>
      <c r="K24" s="31"/>
      <c r="L24" s="31"/>
      <c r="M24" s="31"/>
      <c r="N24" s="31"/>
      <c r="O24" s="31"/>
      <c r="P24" s="30"/>
      <c r="Q24" s="30"/>
      <c r="R24" s="31"/>
      <c r="S24" s="31"/>
      <c r="T24" s="31"/>
      <c r="U24" s="31"/>
      <c r="V24" s="31"/>
      <c r="W24" s="30"/>
      <c r="X24" s="30"/>
      <c r="Y24" s="31"/>
      <c r="Z24" s="31"/>
      <c r="AA24" s="31"/>
      <c r="AB24" s="31"/>
      <c r="AC24" s="31"/>
      <c r="AD24" s="30"/>
      <c r="AE24" s="30"/>
      <c r="AF24" s="31"/>
      <c r="AG24" s="39"/>
      <c r="AH24" s="44"/>
      <c r="AI24" s="41"/>
      <c r="AJ24" s="41"/>
      <c r="AK24" s="42"/>
      <c r="AL24" s="43"/>
    </row>
    <row r="25" s="16" customFormat="1" customHeight="1" spans="1:38">
      <c r="A25" s="15" t="s">
        <v>52</v>
      </c>
      <c r="B25" s="17"/>
      <c r="AK25" s="15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  <row r="52" s="15" customFormat="1" customHeight="1" spans="1:3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L52" s="18"/>
    </row>
    <row r="53" s="15" customFormat="1" customHeight="1" spans="1:3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8"/>
    </row>
    <row r="54" s="15" customFormat="1" customHeight="1" spans="1:3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L54" s="18"/>
    </row>
    <row r="55" s="15" customFormat="1" customHeight="1" spans="1:3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</row>
    <row r="56" s="15" customFormat="1" customHeight="1" spans="1:3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L56" s="18"/>
    </row>
    <row r="57" s="15" customFormat="1" customHeight="1" spans="1:3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L57" s="18"/>
    </row>
    <row r="58" s="15" customFormat="1" customHeight="1" spans="1:3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L58" s="18"/>
    </row>
    <row r="59" s="15" customFormat="1" customHeight="1" spans="1:3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L59" s="18"/>
    </row>
    <row r="60" s="15" customFormat="1" customHeight="1" spans="1:3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L60" s="18"/>
    </row>
    <row r="61" s="15" customFormat="1" customHeight="1" spans="1:3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L61" s="18"/>
    </row>
    <row r="62" s="15" customFormat="1" customHeight="1" spans="1:3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L62" s="18"/>
    </row>
    <row r="63" s="15" customFormat="1" customHeight="1" spans="1:3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L63" s="18"/>
    </row>
    <row r="64" s="15" customFormat="1" customHeight="1" spans="1:3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L64" s="18"/>
    </row>
    <row r="65" s="15" customFormat="1" customHeight="1" spans="1:3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L65" s="18"/>
    </row>
    <row r="66" s="15" customFormat="1" customHeight="1" spans="1:3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L66" s="18"/>
    </row>
  </sheetData>
  <autoFilter ref="A6:AK66">
    <extLst/>
  </autoFilter>
  <mergeCells count="5">
    <mergeCell ref="A4:A5"/>
    <mergeCell ref="B4:B5"/>
    <mergeCell ref="AG4:AG5"/>
    <mergeCell ref="AH4:AH5"/>
    <mergeCell ref="AK1:AL4"/>
  </mergeCells>
  <conditionalFormatting sqref="AL6:AL24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'日期设置-隐藏'!B6&amp;'日期设置-隐藏'!D6&amp;'日期设置-隐藏'!E6&amp;'日期设置-隐藏'!G6&amp;"研发人员工时记录表"</f>
        <v>2025年4月份研发人员工时记录表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75"/>
  <sheetViews>
    <sheetView zoomScale="110" zoomScaleNormal="110"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'日期设置-隐藏'!B7&amp;'日期设置-隐藏'!D7&amp;'日期设置-隐藏'!E7&amp;'日期设置-隐藏'!G7&amp;"研发人员工资、社会保险、住房公积金分配表"</f>
        <v>2025年5月份研发人员工资、社会保险、住房公积金分配表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  <row r="35" s="46" customFormat="1" customHeight="1" spans="1:22">
      <c r="A35" s="47"/>
      <c r="B35" s="47"/>
      <c r="C35" s="47"/>
      <c r="D35" s="47"/>
      <c r="E35" s="48"/>
      <c r="F35" s="49"/>
      <c r="G35" s="49"/>
      <c r="H35" s="49"/>
      <c r="I35" s="49"/>
      <c r="J35" s="49"/>
      <c r="K35" s="49"/>
      <c r="L35" s="50"/>
      <c r="M35" s="51"/>
      <c r="N35" s="51"/>
      <c r="O35" s="51"/>
      <c r="P35" s="51"/>
      <c r="Q35" s="51"/>
      <c r="R35" s="51"/>
      <c r="S35" s="51"/>
      <c r="U35" s="15"/>
      <c r="V35" s="18"/>
    </row>
    <row r="36" s="46" customFormat="1" customHeight="1" spans="1:22">
      <c r="A36" s="47"/>
      <c r="B36" s="47"/>
      <c r="C36" s="47"/>
      <c r="D36" s="47"/>
      <c r="E36" s="48"/>
      <c r="F36" s="49"/>
      <c r="G36" s="49"/>
      <c r="H36" s="49"/>
      <c r="I36" s="49"/>
      <c r="J36" s="49"/>
      <c r="K36" s="49"/>
      <c r="L36" s="50"/>
      <c r="M36" s="51"/>
      <c r="N36" s="51"/>
      <c r="O36" s="51"/>
      <c r="P36" s="51"/>
      <c r="Q36" s="51"/>
      <c r="R36" s="51"/>
      <c r="S36" s="51"/>
      <c r="U36" s="15"/>
      <c r="V36" s="18"/>
    </row>
    <row r="37" s="46" customFormat="1" customHeight="1" spans="1:22">
      <c r="A37" s="47"/>
      <c r="B37" s="47"/>
      <c r="C37" s="47"/>
      <c r="D37" s="47"/>
      <c r="E37" s="48"/>
      <c r="F37" s="49"/>
      <c r="G37" s="49"/>
      <c r="H37" s="49"/>
      <c r="I37" s="49"/>
      <c r="J37" s="49"/>
      <c r="K37" s="49"/>
      <c r="L37" s="50"/>
      <c r="M37" s="51"/>
      <c r="N37" s="51"/>
      <c r="O37" s="51"/>
      <c r="P37" s="51"/>
      <c r="Q37" s="51"/>
      <c r="R37" s="51"/>
      <c r="S37" s="51"/>
      <c r="U37" s="15"/>
      <c r="V37" s="18"/>
    </row>
    <row r="38" s="46" customFormat="1" customHeight="1" spans="1:22">
      <c r="A38" s="47"/>
      <c r="B38" s="47"/>
      <c r="C38" s="47"/>
      <c r="D38" s="47"/>
      <c r="E38" s="48"/>
      <c r="F38" s="49"/>
      <c r="G38" s="49"/>
      <c r="H38" s="49"/>
      <c r="I38" s="49"/>
      <c r="J38" s="49"/>
      <c r="K38" s="49"/>
      <c r="L38" s="50"/>
      <c r="M38" s="51"/>
      <c r="N38" s="51"/>
      <c r="O38" s="51"/>
      <c r="P38" s="51"/>
      <c r="Q38" s="51"/>
      <c r="R38" s="51"/>
      <c r="S38" s="51"/>
      <c r="U38" s="15"/>
      <c r="V38" s="18"/>
    </row>
    <row r="39" s="46" customFormat="1" customHeight="1" spans="1:22">
      <c r="A39" s="47"/>
      <c r="B39" s="47"/>
      <c r="C39" s="47"/>
      <c r="D39" s="47"/>
      <c r="E39" s="48"/>
      <c r="F39" s="49"/>
      <c r="G39" s="49"/>
      <c r="H39" s="49"/>
      <c r="I39" s="49"/>
      <c r="J39" s="49"/>
      <c r="K39" s="49"/>
      <c r="L39" s="50"/>
      <c r="M39" s="51"/>
      <c r="N39" s="51"/>
      <c r="O39" s="51"/>
      <c r="P39" s="51"/>
      <c r="Q39" s="51"/>
      <c r="R39" s="51"/>
      <c r="S39" s="51"/>
      <c r="U39" s="15"/>
      <c r="V39" s="18"/>
    </row>
    <row r="40" s="46" customFormat="1" customHeight="1" spans="1:22">
      <c r="A40" s="47"/>
      <c r="B40" s="47"/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51"/>
      <c r="N40" s="51"/>
      <c r="O40" s="51"/>
      <c r="P40" s="51"/>
      <c r="Q40" s="51"/>
      <c r="R40" s="51"/>
      <c r="S40" s="51"/>
      <c r="U40" s="15"/>
      <c r="V40" s="18"/>
    </row>
    <row r="41" s="46" customFormat="1" customHeight="1" spans="1:22">
      <c r="A41" s="47"/>
      <c r="B41" s="47"/>
      <c r="C41" s="47"/>
      <c r="D41" s="47"/>
      <c r="E41" s="48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1"/>
      <c r="R41" s="51"/>
      <c r="S41" s="51"/>
      <c r="U41" s="15"/>
      <c r="V41" s="18"/>
    </row>
    <row r="42" s="46" customFormat="1" customHeight="1" spans="1:22">
      <c r="A42" s="47"/>
      <c r="B42" s="47"/>
      <c r="C42" s="47"/>
      <c r="D42" s="47"/>
      <c r="E42" s="48"/>
      <c r="F42" s="49"/>
      <c r="G42" s="49"/>
      <c r="H42" s="49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51"/>
      <c r="U42" s="15"/>
      <c r="V42" s="18"/>
    </row>
    <row r="43" s="46" customFormat="1" customHeight="1" spans="1:22">
      <c r="A43" s="47"/>
      <c r="B43" s="47"/>
      <c r="C43" s="47"/>
      <c r="D43" s="47"/>
      <c r="E43" s="48"/>
      <c r="F43" s="49"/>
      <c r="G43" s="49"/>
      <c r="H43" s="49"/>
      <c r="I43" s="49"/>
      <c r="J43" s="49"/>
      <c r="K43" s="49"/>
      <c r="L43" s="50"/>
      <c r="M43" s="51"/>
      <c r="N43" s="51"/>
      <c r="O43" s="51"/>
      <c r="P43" s="51"/>
      <c r="Q43" s="51"/>
      <c r="R43" s="51"/>
      <c r="S43" s="51"/>
      <c r="U43" s="15"/>
      <c r="V43" s="18"/>
    </row>
    <row r="44" s="46" customFormat="1" customHeight="1" spans="1:22">
      <c r="A44" s="47"/>
      <c r="B44" s="47"/>
      <c r="C44" s="47"/>
      <c r="D44" s="47"/>
      <c r="E44" s="48"/>
      <c r="F44" s="49"/>
      <c r="G44" s="49"/>
      <c r="H44" s="49"/>
      <c r="I44" s="49"/>
      <c r="J44" s="49"/>
      <c r="K44" s="49"/>
      <c r="L44" s="50"/>
      <c r="M44" s="51"/>
      <c r="N44" s="51"/>
      <c r="O44" s="51"/>
      <c r="P44" s="51"/>
      <c r="Q44" s="51"/>
      <c r="R44" s="51"/>
      <c r="S44" s="51"/>
      <c r="U44" s="15"/>
      <c r="V44" s="18"/>
    </row>
    <row r="45" s="46" customFormat="1" customHeight="1" spans="1:22">
      <c r="A45" s="47"/>
      <c r="B45" s="47"/>
      <c r="C45" s="47"/>
      <c r="D45" s="47"/>
      <c r="E45" s="48"/>
      <c r="F45" s="49"/>
      <c r="G45" s="49"/>
      <c r="H45" s="49"/>
      <c r="I45" s="49"/>
      <c r="J45" s="49"/>
      <c r="K45" s="49"/>
      <c r="L45" s="50"/>
      <c r="M45" s="51"/>
      <c r="N45" s="51"/>
      <c r="O45" s="51"/>
      <c r="P45" s="51"/>
      <c r="Q45" s="51"/>
      <c r="R45" s="51"/>
      <c r="S45" s="51"/>
      <c r="U45" s="15"/>
      <c r="V45" s="18"/>
    </row>
    <row r="46" s="46" customFormat="1" customHeight="1" spans="1:22">
      <c r="A46" s="47"/>
      <c r="B46" s="47"/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51"/>
      <c r="N46" s="51"/>
      <c r="O46" s="51"/>
      <c r="P46" s="51"/>
      <c r="Q46" s="51"/>
      <c r="R46" s="51"/>
      <c r="S46" s="51"/>
      <c r="U46" s="15"/>
      <c r="V46" s="18"/>
    </row>
    <row r="47" s="46" customFormat="1" customHeight="1" spans="1:22">
      <c r="A47" s="47"/>
      <c r="B47" s="47"/>
      <c r="C47" s="47"/>
      <c r="D47" s="47"/>
      <c r="E47" s="48"/>
      <c r="F47" s="49"/>
      <c r="G47" s="49"/>
      <c r="H47" s="49"/>
      <c r="I47" s="49"/>
      <c r="J47" s="49"/>
      <c r="K47" s="49"/>
      <c r="L47" s="50"/>
      <c r="M47" s="51"/>
      <c r="N47" s="51"/>
      <c r="O47" s="51"/>
      <c r="P47" s="51"/>
      <c r="Q47" s="51"/>
      <c r="R47" s="51"/>
      <c r="S47" s="51"/>
      <c r="U47" s="15"/>
      <c r="V47" s="18"/>
    </row>
    <row r="48" s="46" customFormat="1" customHeight="1" spans="1:22">
      <c r="A48" s="47"/>
      <c r="B48" s="47"/>
      <c r="C48" s="47"/>
      <c r="D48" s="47"/>
      <c r="E48" s="48"/>
      <c r="F48" s="49"/>
      <c r="G48" s="49"/>
      <c r="H48" s="49"/>
      <c r="I48" s="49"/>
      <c r="J48" s="49"/>
      <c r="K48" s="49"/>
      <c r="L48" s="50"/>
      <c r="M48" s="51"/>
      <c r="N48" s="51"/>
      <c r="O48" s="51"/>
      <c r="P48" s="51"/>
      <c r="Q48" s="51"/>
      <c r="R48" s="51"/>
      <c r="S48" s="51"/>
      <c r="U48" s="15"/>
      <c r="V48" s="18"/>
    </row>
    <row r="49" s="46" customFormat="1" customHeight="1" spans="1:22">
      <c r="A49" s="47"/>
      <c r="B49" s="47"/>
      <c r="C49" s="47"/>
      <c r="D49" s="47"/>
      <c r="E49" s="48"/>
      <c r="F49" s="49"/>
      <c r="G49" s="49"/>
      <c r="H49" s="49"/>
      <c r="I49" s="49"/>
      <c r="J49" s="49"/>
      <c r="K49" s="49"/>
      <c r="L49" s="50"/>
      <c r="M49" s="51"/>
      <c r="N49" s="51"/>
      <c r="O49" s="51"/>
      <c r="P49" s="51"/>
      <c r="Q49" s="51"/>
      <c r="R49" s="51"/>
      <c r="S49" s="51"/>
      <c r="U49" s="15"/>
      <c r="V49" s="18"/>
    </row>
    <row r="50" s="46" customFormat="1" customHeight="1" spans="1:22">
      <c r="A50" s="47"/>
      <c r="B50" s="47"/>
      <c r="C50" s="47"/>
      <c r="D50" s="47"/>
      <c r="E50" s="48"/>
      <c r="F50" s="49"/>
      <c r="G50" s="49"/>
      <c r="H50" s="49"/>
      <c r="I50" s="49"/>
      <c r="J50" s="49"/>
      <c r="K50" s="49"/>
      <c r="L50" s="50"/>
      <c r="M50" s="51"/>
      <c r="N50" s="51"/>
      <c r="O50" s="51"/>
      <c r="P50" s="51"/>
      <c r="Q50" s="51"/>
      <c r="R50" s="51"/>
      <c r="S50" s="51"/>
      <c r="U50" s="15"/>
      <c r="V50" s="18"/>
    </row>
    <row r="51" s="46" customFormat="1" customHeight="1" spans="1:22">
      <c r="A51" s="47"/>
      <c r="B51" s="47"/>
      <c r="C51" s="47"/>
      <c r="D51" s="47"/>
      <c r="E51" s="48"/>
      <c r="F51" s="49"/>
      <c r="G51" s="49"/>
      <c r="H51" s="49"/>
      <c r="I51" s="49"/>
      <c r="J51" s="49"/>
      <c r="K51" s="49"/>
      <c r="L51" s="50"/>
      <c r="M51" s="51"/>
      <c r="N51" s="51"/>
      <c r="O51" s="51"/>
      <c r="P51" s="51"/>
      <c r="Q51" s="51"/>
      <c r="R51" s="51"/>
      <c r="S51" s="51"/>
      <c r="U51" s="15"/>
      <c r="V51" s="18"/>
    </row>
    <row r="52" s="46" customFormat="1" customHeight="1" spans="1:22">
      <c r="A52" s="47"/>
      <c r="B52" s="47"/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51"/>
      <c r="N52" s="51"/>
      <c r="O52" s="51"/>
      <c r="P52" s="51"/>
      <c r="Q52" s="51"/>
      <c r="R52" s="51"/>
      <c r="S52" s="51"/>
      <c r="U52" s="15"/>
      <c r="V52" s="18"/>
    </row>
    <row r="53" s="46" customFormat="1" customHeight="1" spans="1:22">
      <c r="A53" s="47"/>
      <c r="B53" s="47"/>
      <c r="C53" s="47"/>
      <c r="D53" s="47"/>
      <c r="E53" s="48"/>
      <c r="F53" s="49"/>
      <c r="G53" s="49"/>
      <c r="H53" s="49"/>
      <c r="I53" s="49"/>
      <c r="J53" s="49"/>
      <c r="K53" s="49"/>
      <c r="L53" s="50"/>
      <c r="M53" s="51"/>
      <c r="N53" s="51"/>
      <c r="O53" s="51"/>
      <c r="P53" s="51"/>
      <c r="Q53" s="51"/>
      <c r="R53" s="51"/>
      <c r="S53" s="51"/>
      <c r="U53" s="15"/>
      <c r="V53" s="18"/>
    </row>
    <row r="54" s="46" customFormat="1" customHeight="1" spans="1:22">
      <c r="A54" s="47"/>
      <c r="B54" s="47"/>
      <c r="C54" s="47"/>
      <c r="D54" s="47"/>
      <c r="E54" s="48"/>
      <c r="F54" s="49"/>
      <c r="G54" s="49"/>
      <c r="H54" s="49"/>
      <c r="I54" s="49"/>
      <c r="J54" s="49"/>
      <c r="K54" s="49"/>
      <c r="L54" s="50"/>
      <c r="M54" s="51"/>
      <c r="N54" s="51"/>
      <c r="O54" s="51"/>
      <c r="P54" s="51"/>
      <c r="Q54" s="51"/>
      <c r="R54" s="51"/>
      <c r="S54" s="51"/>
      <c r="U54" s="15"/>
      <c r="V54" s="18"/>
    </row>
    <row r="55" s="46" customFormat="1" customHeight="1" spans="1:22">
      <c r="A55" s="47"/>
      <c r="B55" s="47"/>
      <c r="C55" s="47"/>
      <c r="D55" s="47"/>
      <c r="E55" s="48"/>
      <c r="F55" s="49"/>
      <c r="G55" s="49"/>
      <c r="H55" s="49"/>
      <c r="I55" s="49"/>
      <c r="J55" s="49"/>
      <c r="K55" s="49"/>
      <c r="L55" s="50"/>
      <c r="M55" s="51"/>
      <c r="N55" s="51"/>
      <c r="O55" s="51"/>
      <c r="P55" s="51"/>
      <c r="Q55" s="51"/>
      <c r="R55" s="51"/>
      <c r="S55" s="51"/>
      <c r="U55" s="15"/>
      <c r="V55" s="18"/>
    </row>
    <row r="56" s="46" customFormat="1" customHeight="1" spans="1:22">
      <c r="A56" s="47"/>
      <c r="B56" s="47"/>
      <c r="C56" s="47"/>
      <c r="D56" s="47"/>
      <c r="E56" s="48"/>
      <c r="F56" s="49"/>
      <c r="G56" s="49"/>
      <c r="H56" s="49"/>
      <c r="I56" s="49"/>
      <c r="J56" s="49"/>
      <c r="K56" s="49"/>
      <c r="L56" s="50"/>
      <c r="M56" s="51"/>
      <c r="N56" s="51"/>
      <c r="O56" s="51"/>
      <c r="P56" s="51"/>
      <c r="Q56" s="51"/>
      <c r="R56" s="51"/>
      <c r="S56" s="51"/>
      <c r="U56" s="15"/>
      <c r="V56" s="18"/>
    </row>
    <row r="57" s="46" customFormat="1" customHeight="1" spans="1:22">
      <c r="A57" s="47"/>
      <c r="B57" s="47"/>
      <c r="C57" s="47"/>
      <c r="D57" s="47"/>
      <c r="E57" s="48"/>
      <c r="F57" s="49"/>
      <c r="G57" s="49"/>
      <c r="H57" s="49"/>
      <c r="I57" s="49"/>
      <c r="J57" s="49"/>
      <c r="K57" s="49"/>
      <c r="L57" s="50"/>
      <c r="M57" s="51"/>
      <c r="N57" s="51"/>
      <c r="O57" s="51"/>
      <c r="P57" s="51"/>
      <c r="Q57" s="51"/>
      <c r="R57" s="51"/>
      <c r="S57" s="51"/>
      <c r="U57" s="15"/>
      <c r="V57" s="18"/>
    </row>
    <row r="58" s="46" customFormat="1" customHeight="1" spans="1:22">
      <c r="A58" s="47"/>
      <c r="B58" s="47"/>
      <c r="C58" s="47"/>
      <c r="D58" s="47"/>
      <c r="E58" s="48"/>
      <c r="F58" s="49"/>
      <c r="G58" s="49"/>
      <c r="H58" s="49"/>
      <c r="I58" s="49"/>
      <c r="J58" s="49"/>
      <c r="K58" s="49"/>
      <c r="L58" s="50"/>
      <c r="M58" s="51"/>
      <c r="N58" s="51"/>
      <c r="O58" s="51"/>
      <c r="P58" s="51"/>
      <c r="Q58" s="51"/>
      <c r="R58" s="51"/>
      <c r="S58" s="51"/>
      <c r="U58" s="15"/>
      <c r="V58" s="18"/>
    </row>
    <row r="59" s="46" customFormat="1" customHeight="1" spans="1:22">
      <c r="A59" s="47"/>
      <c r="B59" s="47"/>
      <c r="C59" s="47"/>
      <c r="D59" s="47"/>
      <c r="E59" s="48"/>
      <c r="F59" s="49"/>
      <c r="G59" s="49"/>
      <c r="H59" s="49"/>
      <c r="I59" s="49"/>
      <c r="J59" s="49"/>
      <c r="K59" s="49"/>
      <c r="L59" s="50"/>
      <c r="M59" s="51"/>
      <c r="N59" s="51"/>
      <c r="O59" s="51"/>
      <c r="P59" s="51"/>
      <c r="Q59" s="51"/>
      <c r="R59" s="51"/>
      <c r="S59" s="51"/>
      <c r="U59" s="15"/>
      <c r="V59" s="18"/>
    </row>
    <row r="60" s="46" customFormat="1" customHeight="1" spans="1:22">
      <c r="A60" s="47"/>
      <c r="B60" s="47"/>
      <c r="C60" s="47"/>
      <c r="D60" s="47"/>
      <c r="E60" s="48"/>
      <c r="F60" s="49"/>
      <c r="G60" s="49"/>
      <c r="H60" s="49"/>
      <c r="I60" s="49"/>
      <c r="J60" s="49"/>
      <c r="K60" s="49"/>
      <c r="L60" s="50"/>
      <c r="M60" s="51"/>
      <c r="N60" s="51"/>
      <c r="O60" s="51"/>
      <c r="P60" s="51"/>
      <c r="Q60" s="51"/>
      <c r="R60" s="51"/>
      <c r="S60" s="51"/>
      <c r="U60" s="15"/>
      <c r="V60" s="18"/>
    </row>
    <row r="61" s="46" customFormat="1" customHeight="1" spans="1:22">
      <c r="A61" s="47"/>
      <c r="B61" s="47"/>
      <c r="C61" s="47"/>
      <c r="D61" s="47"/>
      <c r="E61" s="48"/>
      <c r="F61" s="49"/>
      <c r="G61" s="49"/>
      <c r="H61" s="49"/>
      <c r="I61" s="49"/>
      <c r="J61" s="49"/>
      <c r="K61" s="49"/>
      <c r="L61" s="50"/>
      <c r="M61" s="51"/>
      <c r="N61" s="51"/>
      <c r="O61" s="51"/>
      <c r="P61" s="51"/>
      <c r="Q61" s="51"/>
      <c r="R61" s="51"/>
      <c r="S61" s="51"/>
      <c r="U61" s="15"/>
      <c r="V61" s="18"/>
    </row>
    <row r="62" s="46" customFormat="1" customHeight="1" spans="1:22">
      <c r="A62" s="47"/>
      <c r="B62" s="47"/>
      <c r="C62" s="47"/>
      <c r="D62" s="47"/>
      <c r="E62" s="48"/>
      <c r="F62" s="49"/>
      <c r="G62" s="49"/>
      <c r="H62" s="49"/>
      <c r="I62" s="49"/>
      <c r="J62" s="49"/>
      <c r="K62" s="49"/>
      <c r="L62" s="50"/>
      <c r="M62" s="51"/>
      <c r="N62" s="51"/>
      <c r="O62" s="51"/>
      <c r="P62" s="51"/>
      <c r="Q62" s="51"/>
      <c r="R62" s="51"/>
      <c r="S62" s="51"/>
      <c r="U62" s="15"/>
      <c r="V62" s="18"/>
    </row>
    <row r="63" s="46" customFormat="1" customHeight="1" spans="1:22">
      <c r="A63" s="47"/>
      <c r="B63" s="47"/>
      <c r="C63" s="47"/>
      <c r="D63" s="47"/>
      <c r="E63" s="48"/>
      <c r="F63" s="49"/>
      <c r="G63" s="49"/>
      <c r="H63" s="49"/>
      <c r="I63" s="49"/>
      <c r="J63" s="49"/>
      <c r="K63" s="49"/>
      <c r="L63" s="50"/>
      <c r="M63" s="51"/>
      <c r="N63" s="51"/>
      <c r="O63" s="51"/>
      <c r="P63" s="51"/>
      <c r="Q63" s="51"/>
      <c r="R63" s="51"/>
      <c r="S63" s="51"/>
      <c r="U63" s="15"/>
      <c r="V63" s="18"/>
    </row>
    <row r="64" s="46" customFormat="1" customHeight="1" spans="1:22">
      <c r="A64" s="47"/>
      <c r="B64" s="47"/>
      <c r="C64" s="47"/>
      <c r="D64" s="47"/>
      <c r="E64" s="48"/>
      <c r="F64" s="49"/>
      <c r="G64" s="49"/>
      <c r="H64" s="49"/>
      <c r="I64" s="49"/>
      <c r="J64" s="49"/>
      <c r="K64" s="49"/>
      <c r="L64" s="50"/>
      <c r="M64" s="51"/>
      <c r="N64" s="51"/>
      <c r="O64" s="51"/>
      <c r="P64" s="51"/>
      <c r="Q64" s="51"/>
      <c r="R64" s="51"/>
      <c r="S64" s="51"/>
      <c r="U64" s="15"/>
      <c r="V64" s="18"/>
    </row>
    <row r="65" s="46" customFormat="1" customHeight="1" spans="1:22">
      <c r="A65" s="47"/>
      <c r="B65" s="47"/>
      <c r="C65" s="47"/>
      <c r="D65" s="47"/>
      <c r="E65" s="48"/>
      <c r="F65" s="49"/>
      <c r="G65" s="49"/>
      <c r="H65" s="49"/>
      <c r="I65" s="49"/>
      <c r="J65" s="49"/>
      <c r="K65" s="49"/>
      <c r="L65" s="50"/>
      <c r="M65" s="51"/>
      <c r="N65" s="51"/>
      <c r="O65" s="51"/>
      <c r="P65" s="51"/>
      <c r="Q65" s="51"/>
      <c r="R65" s="51"/>
      <c r="S65" s="51"/>
      <c r="U65" s="15"/>
      <c r="V65" s="18"/>
    </row>
    <row r="66" s="46" customFormat="1" customHeight="1" spans="1:22">
      <c r="A66" s="47"/>
      <c r="B66" s="47"/>
      <c r="C66" s="47"/>
      <c r="D66" s="47"/>
      <c r="E66" s="48"/>
      <c r="F66" s="49"/>
      <c r="G66" s="49"/>
      <c r="H66" s="49"/>
      <c r="I66" s="49"/>
      <c r="J66" s="49"/>
      <c r="K66" s="49"/>
      <c r="L66" s="50"/>
      <c r="M66" s="51"/>
      <c r="N66" s="51"/>
      <c r="O66" s="51"/>
      <c r="P66" s="51"/>
      <c r="Q66" s="51"/>
      <c r="R66" s="51"/>
      <c r="S66" s="51"/>
      <c r="U66" s="15"/>
      <c r="V66" s="18"/>
    </row>
    <row r="67" s="46" customFormat="1" customHeight="1" spans="1:22">
      <c r="A67" s="47"/>
      <c r="B67" s="47"/>
      <c r="C67" s="47"/>
      <c r="D67" s="47"/>
      <c r="E67" s="48"/>
      <c r="F67" s="49"/>
      <c r="G67" s="49"/>
      <c r="H67" s="49"/>
      <c r="I67" s="49"/>
      <c r="J67" s="49"/>
      <c r="K67" s="49"/>
      <c r="L67" s="50"/>
      <c r="M67" s="51"/>
      <c r="N67" s="51"/>
      <c r="O67" s="51"/>
      <c r="P67" s="51"/>
      <c r="Q67" s="51"/>
      <c r="R67" s="51"/>
      <c r="S67" s="51"/>
      <c r="U67" s="15"/>
      <c r="V67" s="18"/>
    </row>
    <row r="68" s="46" customFormat="1" customHeight="1" spans="1:22">
      <c r="A68" s="47"/>
      <c r="B68" s="47"/>
      <c r="C68" s="47"/>
      <c r="D68" s="47"/>
      <c r="E68" s="48"/>
      <c r="F68" s="49"/>
      <c r="G68" s="49"/>
      <c r="H68" s="49"/>
      <c r="I68" s="49"/>
      <c r="J68" s="49"/>
      <c r="K68" s="49"/>
      <c r="L68" s="50"/>
      <c r="M68" s="51"/>
      <c r="N68" s="51"/>
      <c r="O68" s="51"/>
      <c r="P68" s="51"/>
      <c r="Q68" s="51"/>
      <c r="R68" s="51"/>
      <c r="S68" s="51"/>
      <c r="U68" s="15"/>
      <c r="V68" s="18"/>
    </row>
    <row r="69" s="46" customFormat="1" customHeight="1" spans="1:22">
      <c r="A69" s="47"/>
      <c r="B69" s="47"/>
      <c r="C69" s="47"/>
      <c r="D69" s="47"/>
      <c r="E69" s="48"/>
      <c r="F69" s="49"/>
      <c r="G69" s="49"/>
      <c r="H69" s="49"/>
      <c r="I69" s="49"/>
      <c r="J69" s="49"/>
      <c r="K69" s="49"/>
      <c r="L69" s="50"/>
      <c r="M69" s="51"/>
      <c r="N69" s="51"/>
      <c r="O69" s="51"/>
      <c r="P69" s="51"/>
      <c r="Q69" s="51"/>
      <c r="R69" s="51"/>
      <c r="S69" s="51"/>
      <c r="U69" s="15"/>
      <c r="V69" s="18"/>
    </row>
    <row r="70" s="46" customFormat="1" customHeight="1" spans="1:22">
      <c r="A70" s="47"/>
      <c r="B70" s="47"/>
      <c r="C70" s="47"/>
      <c r="D70" s="47"/>
      <c r="E70" s="48"/>
      <c r="F70" s="49"/>
      <c r="G70" s="49"/>
      <c r="H70" s="49"/>
      <c r="I70" s="49"/>
      <c r="J70" s="49"/>
      <c r="K70" s="49"/>
      <c r="L70" s="50"/>
      <c r="M70" s="51"/>
      <c r="N70" s="51"/>
      <c r="O70" s="51"/>
      <c r="P70" s="51"/>
      <c r="Q70" s="51"/>
      <c r="R70" s="51"/>
      <c r="S70" s="51"/>
      <c r="U70" s="15"/>
      <c r="V70" s="18"/>
    </row>
    <row r="71" s="46" customFormat="1" customHeight="1" spans="1:22">
      <c r="A71" s="47"/>
      <c r="B71" s="47"/>
      <c r="C71" s="47"/>
      <c r="D71" s="47"/>
      <c r="E71" s="48"/>
      <c r="F71" s="49"/>
      <c r="G71" s="49"/>
      <c r="H71" s="49"/>
      <c r="I71" s="49"/>
      <c r="J71" s="49"/>
      <c r="K71" s="49"/>
      <c r="L71" s="50"/>
      <c r="M71" s="51"/>
      <c r="N71" s="51"/>
      <c r="O71" s="51"/>
      <c r="P71" s="51"/>
      <c r="Q71" s="51"/>
      <c r="R71" s="51"/>
      <c r="S71" s="51"/>
      <c r="U71" s="15"/>
      <c r="V71" s="18"/>
    </row>
    <row r="72" s="46" customFormat="1" customHeight="1" spans="1:22">
      <c r="A72" s="47"/>
      <c r="B72" s="47"/>
      <c r="C72" s="47"/>
      <c r="D72" s="47"/>
      <c r="E72" s="48"/>
      <c r="F72" s="49"/>
      <c r="G72" s="49"/>
      <c r="H72" s="49"/>
      <c r="I72" s="49"/>
      <c r="J72" s="49"/>
      <c r="K72" s="49"/>
      <c r="L72" s="50"/>
      <c r="M72" s="51"/>
      <c r="N72" s="51"/>
      <c r="O72" s="51"/>
      <c r="P72" s="51"/>
      <c r="Q72" s="51"/>
      <c r="R72" s="51"/>
      <c r="S72" s="51"/>
      <c r="U72" s="15"/>
      <c r="V72" s="18"/>
    </row>
    <row r="73" s="46" customFormat="1" customHeight="1" spans="1:22">
      <c r="A73" s="47"/>
      <c r="B73" s="47"/>
      <c r="C73" s="47"/>
      <c r="D73" s="47"/>
      <c r="E73" s="48"/>
      <c r="F73" s="49"/>
      <c r="G73" s="49"/>
      <c r="H73" s="49"/>
      <c r="I73" s="49"/>
      <c r="J73" s="49"/>
      <c r="K73" s="49"/>
      <c r="L73" s="50"/>
      <c r="M73" s="51"/>
      <c r="N73" s="51"/>
      <c r="O73" s="51"/>
      <c r="P73" s="51"/>
      <c r="Q73" s="51"/>
      <c r="R73" s="51"/>
      <c r="S73" s="51"/>
      <c r="U73" s="15"/>
      <c r="V73" s="18"/>
    </row>
    <row r="75" s="46" customFormat="1" customHeight="1" spans="1:22">
      <c r="A75" s="47"/>
      <c r="B75" s="47"/>
      <c r="C75" s="47"/>
      <c r="D75" s="47"/>
      <c r="E75" s="48"/>
      <c r="F75" s="49"/>
      <c r="G75" s="49"/>
      <c r="H75" s="49"/>
      <c r="I75" s="49"/>
      <c r="J75" s="49"/>
      <c r="K75" s="49"/>
      <c r="L75" s="50"/>
      <c r="M75" s="51"/>
      <c r="N75" s="51"/>
      <c r="O75" s="51"/>
      <c r="P75" s="51"/>
      <c r="Q75" s="51"/>
      <c r="R75" s="51"/>
      <c r="S75" s="51"/>
      <c r="U75" s="15"/>
      <c r="V75" s="18"/>
    </row>
  </sheetData>
  <autoFilter ref="T5:X26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81"/>
  <sheetViews>
    <sheetView workbookViewId="0">
      <pane ySplit="4" topLeftCell="A5" activePane="bottomLeft" state="frozen"/>
      <selection/>
      <selection pane="bottomLeft" activeCell="C3" sqref="C3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'日期设置-隐藏'!B7&amp;'日期设置-隐藏'!D7&amp;'日期设置-隐藏'!E7&amp;'日期设置-隐藏'!G7&amp;"研发工时统计表"</f>
        <v>2025年5月份研发工时统计表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DATE('日期设置-隐藏'!B7,'日期设置-隐藏'!E7,1)</f>
        <v>45778</v>
      </c>
      <c r="D3" s="25">
        <f t="shared" ref="D3:AG3" si="0">C3+1</f>
        <v>45779</v>
      </c>
      <c r="E3" s="25">
        <f t="shared" si="0"/>
        <v>45780</v>
      </c>
      <c r="F3" s="25">
        <f t="shared" si="0"/>
        <v>45781</v>
      </c>
      <c r="G3" s="25">
        <f t="shared" si="0"/>
        <v>45782</v>
      </c>
      <c r="H3" s="25">
        <f t="shared" si="0"/>
        <v>45783</v>
      </c>
      <c r="I3" s="25">
        <f t="shared" si="0"/>
        <v>45784</v>
      </c>
      <c r="J3" s="25">
        <f t="shared" si="0"/>
        <v>45785</v>
      </c>
      <c r="K3" s="25">
        <f t="shared" si="0"/>
        <v>45786</v>
      </c>
      <c r="L3" s="25">
        <f t="shared" si="0"/>
        <v>45787</v>
      </c>
      <c r="M3" s="25">
        <f t="shared" si="0"/>
        <v>45788</v>
      </c>
      <c r="N3" s="25">
        <f t="shared" si="0"/>
        <v>45789</v>
      </c>
      <c r="O3" s="25">
        <f t="shared" si="0"/>
        <v>45790</v>
      </c>
      <c r="P3" s="25">
        <f t="shared" si="0"/>
        <v>45791</v>
      </c>
      <c r="Q3" s="25">
        <f t="shared" si="0"/>
        <v>45792</v>
      </c>
      <c r="R3" s="25">
        <f t="shared" si="0"/>
        <v>45793</v>
      </c>
      <c r="S3" s="25">
        <f t="shared" si="0"/>
        <v>45794</v>
      </c>
      <c r="T3" s="25">
        <f t="shared" si="0"/>
        <v>45795</v>
      </c>
      <c r="U3" s="25">
        <f t="shared" si="0"/>
        <v>45796</v>
      </c>
      <c r="V3" s="25">
        <f t="shared" si="0"/>
        <v>45797</v>
      </c>
      <c r="W3" s="25">
        <f t="shared" si="0"/>
        <v>45798</v>
      </c>
      <c r="X3" s="25">
        <f t="shared" si="0"/>
        <v>45799</v>
      </c>
      <c r="Y3" s="25">
        <f t="shared" si="0"/>
        <v>45800</v>
      </c>
      <c r="Z3" s="25">
        <f t="shared" si="0"/>
        <v>45801</v>
      </c>
      <c r="AA3" s="25">
        <f t="shared" si="0"/>
        <v>45802</v>
      </c>
      <c r="AB3" s="25">
        <f t="shared" si="0"/>
        <v>45803</v>
      </c>
      <c r="AC3" s="25">
        <f t="shared" si="0"/>
        <v>45804</v>
      </c>
      <c r="AD3" s="25">
        <f t="shared" si="0"/>
        <v>45805</v>
      </c>
      <c r="AE3" s="25">
        <f t="shared" si="0"/>
        <v>45806</v>
      </c>
      <c r="AF3" s="25">
        <f t="shared" si="0"/>
        <v>45807</v>
      </c>
      <c r="AG3" s="25">
        <f t="shared" si="0"/>
        <v>45808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45778</v>
      </c>
      <c r="D4" s="27">
        <f t="shared" si="1"/>
        <v>45779</v>
      </c>
      <c r="E4" s="27">
        <f t="shared" si="1"/>
        <v>45780</v>
      </c>
      <c r="F4" s="27">
        <f t="shared" si="1"/>
        <v>45781</v>
      </c>
      <c r="G4" s="27">
        <f t="shared" si="1"/>
        <v>45782</v>
      </c>
      <c r="H4" s="27">
        <f t="shared" si="1"/>
        <v>45783</v>
      </c>
      <c r="I4" s="27">
        <f t="shared" si="1"/>
        <v>45784</v>
      </c>
      <c r="J4" s="27">
        <f t="shared" si="1"/>
        <v>45785</v>
      </c>
      <c r="K4" s="27">
        <f t="shared" si="1"/>
        <v>45786</v>
      </c>
      <c r="L4" s="27">
        <f t="shared" si="1"/>
        <v>45787</v>
      </c>
      <c r="M4" s="27">
        <f t="shared" si="1"/>
        <v>45788</v>
      </c>
      <c r="N4" s="27">
        <f t="shared" si="1"/>
        <v>45789</v>
      </c>
      <c r="O4" s="27">
        <f t="shared" si="1"/>
        <v>45790</v>
      </c>
      <c r="P4" s="27">
        <f t="shared" si="1"/>
        <v>45791</v>
      </c>
      <c r="Q4" s="27">
        <f t="shared" si="1"/>
        <v>45792</v>
      </c>
      <c r="R4" s="27">
        <f t="shared" si="1"/>
        <v>45793</v>
      </c>
      <c r="S4" s="27">
        <f t="shared" si="1"/>
        <v>45794</v>
      </c>
      <c r="T4" s="27">
        <f t="shared" si="1"/>
        <v>45795</v>
      </c>
      <c r="U4" s="27">
        <f t="shared" si="1"/>
        <v>45796</v>
      </c>
      <c r="V4" s="27">
        <f t="shared" si="1"/>
        <v>45797</v>
      </c>
      <c r="W4" s="27">
        <f t="shared" si="1"/>
        <v>45798</v>
      </c>
      <c r="X4" s="27">
        <f t="shared" si="1"/>
        <v>45799</v>
      </c>
      <c r="Y4" s="27">
        <f t="shared" si="1"/>
        <v>45800</v>
      </c>
      <c r="Z4" s="27">
        <f t="shared" si="1"/>
        <v>45801</v>
      </c>
      <c r="AA4" s="27">
        <f t="shared" si="1"/>
        <v>45802</v>
      </c>
      <c r="AB4" s="27">
        <f t="shared" si="1"/>
        <v>45803</v>
      </c>
      <c r="AC4" s="27">
        <f t="shared" si="1"/>
        <v>45804</v>
      </c>
      <c r="AD4" s="27">
        <f t="shared" si="1"/>
        <v>45805</v>
      </c>
      <c r="AE4" s="27">
        <f t="shared" si="1"/>
        <v>45806</v>
      </c>
      <c r="AF4" s="27">
        <f t="shared" si="1"/>
        <v>45807</v>
      </c>
      <c r="AG4" s="27">
        <f t="shared" si="1"/>
        <v>45808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/>
      <c r="AI5" s="40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1"/>
      <c r="AH6" s="39"/>
      <c r="AI6" s="44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/>
      <c r="AI7" s="44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  <row r="52" s="15" customFormat="1" customHeight="1" spans="1:3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L52" s="18"/>
    </row>
    <row r="53" s="15" customFormat="1" customHeight="1" spans="1:3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8"/>
    </row>
    <row r="54" s="15" customFormat="1" customHeight="1" spans="1:3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L54" s="18"/>
    </row>
    <row r="55" s="15" customFormat="1" customHeight="1" spans="1:3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</row>
    <row r="56" s="15" customFormat="1" customHeight="1" spans="1:3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L56" s="18"/>
    </row>
    <row r="57" s="15" customFormat="1" customHeight="1" spans="1:3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L57" s="18"/>
    </row>
    <row r="58" s="15" customFormat="1" customHeight="1" spans="1:3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L58" s="18"/>
    </row>
    <row r="59" s="15" customFormat="1" customHeight="1" spans="1:3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L59" s="18"/>
    </row>
    <row r="60" s="15" customFormat="1" customHeight="1" spans="1:3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L60" s="18"/>
    </row>
    <row r="61" s="15" customFormat="1" customHeight="1" spans="1:3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L61" s="18"/>
    </row>
    <row r="62" s="15" customFormat="1" customHeight="1" spans="1:3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L62" s="18"/>
    </row>
    <row r="63" s="15" customFormat="1" customHeight="1" spans="1:3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L63" s="18"/>
    </row>
    <row r="64" s="15" customFormat="1" customHeight="1" spans="1:3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L64" s="18"/>
    </row>
    <row r="65" s="15" customFormat="1" customHeight="1" spans="1:3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L65" s="18"/>
    </row>
    <row r="66" s="15" customFormat="1" customHeight="1" spans="1:3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L66" s="18"/>
    </row>
    <row r="67" s="15" customFormat="1" customHeight="1" spans="1:3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L67" s="18"/>
    </row>
    <row r="68" s="15" customFormat="1" customHeight="1" spans="1:3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L68" s="18"/>
    </row>
    <row r="69" s="15" customFormat="1" customHeight="1" spans="1:3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L69" s="18"/>
    </row>
    <row r="70" s="15" customFormat="1" customHeight="1" spans="1:3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L70" s="18"/>
    </row>
    <row r="71" s="15" customFormat="1" customHeight="1" spans="1:3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L71" s="18"/>
    </row>
    <row r="72" s="15" customFormat="1" customHeight="1" spans="1:3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L72" s="18"/>
    </row>
    <row r="73" s="15" customFormat="1" customHeight="1" spans="1:3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L73" s="18"/>
    </row>
    <row r="74" s="17" customFormat="1" customHeight="1" spans="37:38">
      <c r="AK74" s="15"/>
      <c r="AL74" s="18"/>
    </row>
    <row r="75" s="17" customFormat="1" customHeight="1" spans="37:38">
      <c r="AK75" s="15"/>
      <c r="AL75" s="18"/>
    </row>
    <row r="76" s="17" customFormat="1" customHeight="1" spans="37:38">
      <c r="AK76" s="15"/>
      <c r="AL76" s="18"/>
    </row>
    <row r="77" s="17" customFormat="1" customHeight="1" spans="37:38">
      <c r="AK77" s="15"/>
      <c r="AL77" s="18"/>
    </row>
    <row r="78" s="17" customFormat="1" customHeight="1" spans="37:38">
      <c r="AK78" s="15"/>
      <c r="AL78" s="18"/>
    </row>
    <row r="79" s="17" customFormat="1" customHeight="1" spans="37:38">
      <c r="AK79" s="15"/>
      <c r="AL79" s="18"/>
    </row>
    <row r="80" s="17" customFormat="1" customHeight="1" spans="37:38">
      <c r="AK80" s="15"/>
      <c r="AL80" s="18"/>
    </row>
    <row r="81" s="17" customFormat="1" customHeight="1" spans="37:38">
      <c r="AK81" s="15"/>
      <c r="AL81" s="18"/>
    </row>
  </sheetData>
  <autoFilter ref="A4:AL75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511811023622047" right="0.196850393700787" top="0.354330708661417" bottom="0.354330708661417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'日期设置-隐藏'!B7&amp;'日期设置-隐藏'!D7&amp;'日期设置-隐藏'!E7&amp;'日期设置-隐藏'!G7&amp;"研发人员工时记录表"</f>
        <v>2025年5月份研发人员工时记录表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53"/>
  <sheetViews>
    <sheetView zoomScale="110" zoomScaleNormal="110" workbookViewId="0">
      <pane ySplit="5" topLeftCell="A52" activePane="bottomLeft" state="frozen"/>
      <selection/>
      <selection pane="bottomLeft" activeCell="J57" sqref="J57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'日期设置-隐藏'!B8&amp;'日期设置-隐藏'!D8&amp;'日期设置-隐藏'!E8&amp;'日期设置-隐藏'!G8&amp;"研发人员工资、社会保险、住房公积金分配表"</f>
        <v>2025年6月份研发人员工资、社会保险、住房公积金分配表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  <row r="35" s="46" customFormat="1" customHeight="1" spans="1:22">
      <c r="A35" s="47"/>
      <c r="B35" s="47"/>
      <c r="C35" s="47"/>
      <c r="D35" s="47"/>
      <c r="E35" s="48"/>
      <c r="F35" s="49"/>
      <c r="G35" s="49"/>
      <c r="H35" s="49"/>
      <c r="I35" s="49"/>
      <c r="J35" s="49"/>
      <c r="K35" s="49"/>
      <c r="L35" s="50"/>
      <c r="M35" s="51"/>
      <c r="N35" s="51"/>
      <c r="O35" s="51"/>
      <c r="P35" s="51"/>
      <c r="Q35" s="51"/>
      <c r="R35" s="51"/>
      <c r="S35" s="51"/>
      <c r="U35" s="15"/>
      <c r="V35" s="18"/>
    </row>
    <row r="36" s="46" customFormat="1" customHeight="1" spans="1:22">
      <c r="A36" s="47"/>
      <c r="B36" s="47"/>
      <c r="C36" s="47"/>
      <c r="D36" s="47"/>
      <c r="E36" s="48"/>
      <c r="F36" s="49"/>
      <c r="G36" s="49"/>
      <c r="H36" s="49"/>
      <c r="I36" s="49"/>
      <c r="J36" s="49"/>
      <c r="K36" s="49"/>
      <c r="L36" s="50"/>
      <c r="M36" s="51"/>
      <c r="N36" s="51"/>
      <c r="O36" s="51"/>
      <c r="P36" s="51"/>
      <c r="Q36" s="51"/>
      <c r="R36" s="51"/>
      <c r="S36" s="51"/>
      <c r="U36" s="15"/>
      <c r="V36" s="18"/>
    </row>
    <row r="37" s="46" customFormat="1" customHeight="1" spans="1:22">
      <c r="A37" s="47"/>
      <c r="B37" s="47"/>
      <c r="C37" s="47"/>
      <c r="D37" s="47"/>
      <c r="E37" s="48"/>
      <c r="F37" s="49"/>
      <c r="G37" s="49"/>
      <c r="H37" s="49"/>
      <c r="I37" s="49"/>
      <c r="J37" s="49"/>
      <c r="K37" s="49"/>
      <c r="L37" s="50"/>
      <c r="M37" s="51"/>
      <c r="N37" s="51"/>
      <c r="O37" s="51"/>
      <c r="P37" s="51"/>
      <c r="Q37" s="51"/>
      <c r="R37" s="51"/>
      <c r="S37" s="51"/>
      <c r="U37" s="15"/>
      <c r="V37" s="18"/>
    </row>
    <row r="38" s="46" customFormat="1" customHeight="1" spans="1:22">
      <c r="A38" s="47"/>
      <c r="B38" s="47"/>
      <c r="C38" s="47"/>
      <c r="D38" s="47"/>
      <c r="E38" s="48"/>
      <c r="F38" s="49"/>
      <c r="G38" s="49"/>
      <c r="H38" s="49"/>
      <c r="I38" s="49"/>
      <c r="J38" s="49"/>
      <c r="K38" s="49"/>
      <c r="L38" s="50"/>
      <c r="M38" s="51"/>
      <c r="N38" s="51"/>
      <c r="O38" s="51"/>
      <c r="P38" s="51"/>
      <c r="Q38" s="51"/>
      <c r="R38" s="51"/>
      <c r="S38" s="51"/>
      <c r="U38" s="15"/>
      <c r="V38" s="18"/>
    </row>
    <row r="39" s="46" customFormat="1" customHeight="1" spans="1:22">
      <c r="A39" s="47"/>
      <c r="B39" s="47"/>
      <c r="C39" s="47"/>
      <c r="D39" s="47"/>
      <c r="E39" s="48"/>
      <c r="F39" s="49"/>
      <c r="G39" s="49"/>
      <c r="H39" s="49"/>
      <c r="I39" s="49"/>
      <c r="J39" s="49"/>
      <c r="K39" s="49"/>
      <c r="L39" s="50"/>
      <c r="M39" s="51"/>
      <c r="N39" s="51"/>
      <c r="O39" s="51"/>
      <c r="P39" s="51"/>
      <c r="Q39" s="51"/>
      <c r="R39" s="51"/>
      <c r="S39" s="51"/>
      <c r="U39" s="15"/>
      <c r="V39" s="18"/>
    </row>
    <row r="40" s="46" customFormat="1" customHeight="1" spans="1:22">
      <c r="A40" s="47"/>
      <c r="B40" s="47"/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51"/>
      <c r="N40" s="51"/>
      <c r="O40" s="51"/>
      <c r="P40" s="51"/>
      <c r="Q40" s="51"/>
      <c r="R40" s="51"/>
      <c r="S40" s="51"/>
      <c r="U40" s="15"/>
      <c r="V40" s="18"/>
    </row>
    <row r="41" s="46" customFormat="1" customHeight="1" spans="1:22">
      <c r="A41" s="47"/>
      <c r="B41" s="47"/>
      <c r="C41" s="47"/>
      <c r="D41" s="47"/>
      <c r="E41" s="48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1"/>
      <c r="R41" s="51"/>
      <c r="S41" s="51"/>
      <c r="U41" s="15"/>
      <c r="V41" s="18"/>
    </row>
    <row r="42" s="46" customFormat="1" customHeight="1" spans="1:22">
      <c r="A42" s="47"/>
      <c r="B42" s="47"/>
      <c r="C42" s="47"/>
      <c r="D42" s="47"/>
      <c r="E42" s="48"/>
      <c r="F42" s="49"/>
      <c r="G42" s="49"/>
      <c r="H42" s="49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51"/>
      <c r="U42" s="15"/>
      <c r="V42" s="18"/>
    </row>
    <row r="43" s="46" customFormat="1" customHeight="1" spans="1:22">
      <c r="A43" s="47"/>
      <c r="B43" s="47"/>
      <c r="C43" s="47"/>
      <c r="D43" s="47"/>
      <c r="E43" s="48"/>
      <c r="F43" s="49"/>
      <c r="G43" s="49"/>
      <c r="H43" s="49"/>
      <c r="I43" s="49"/>
      <c r="J43" s="49"/>
      <c r="K43" s="49"/>
      <c r="L43" s="50"/>
      <c r="M43" s="51"/>
      <c r="N43" s="51"/>
      <c r="O43" s="51"/>
      <c r="P43" s="51"/>
      <c r="Q43" s="51"/>
      <c r="R43" s="51"/>
      <c r="S43" s="51"/>
      <c r="U43" s="15"/>
      <c r="V43" s="18"/>
    </row>
    <row r="44" s="46" customFormat="1" customHeight="1" spans="1:22">
      <c r="A44" s="47"/>
      <c r="B44" s="47"/>
      <c r="C44" s="47"/>
      <c r="D44" s="47"/>
      <c r="E44" s="48"/>
      <c r="F44" s="49"/>
      <c r="G44" s="49"/>
      <c r="H44" s="49"/>
      <c r="I44" s="49"/>
      <c r="J44" s="49"/>
      <c r="K44" s="49"/>
      <c r="L44" s="50"/>
      <c r="M44" s="51"/>
      <c r="N44" s="51"/>
      <c r="O44" s="51"/>
      <c r="P44" s="51"/>
      <c r="Q44" s="51"/>
      <c r="R44" s="51"/>
      <c r="S44" s="51"/>
      <c r="U44" s="15"/>
      <c r="V44" s="18"/>
    </row>
    <row r="45" s="46" customFormat="1" customHeight="1" spans="1:22">
      <c r="A45" s="47"/>
      <c r="B45" s="47"/>
      <c r="C45" s="47"/>
      <c r="D45" s="47"/>
      <c r="E45" s="48"/>
      <c r="F45" s="49"/>
      <c r="G45" s="49"/>
      <c r="H45" s="49"/>
      <c r="I45" s="49"/>
      <c r="J45" s="49"/>
      <c r="K45" s="49"/>
      <c r="L45" s="50"/>
      <c r="M45" s="51"/>
      <c r="N45" s="51"/>
      <c r="O45" s="51"/>
      <c r="P45" s="51"/>
      <c r="Q45" s="51"/>
      <c r="R45" s="51"/>
      <c r="S45" s="51"/>
      <c r="U45" s="15"/>
      <c r="V45" s="18"/>
    </row>
    <row r="46" s="46" customFormat="1" customHeight="1" spans="1:22">
      <c r="A46" s="47"/>
      <c r="B46" s="47"/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51"/>
      <c r="N46" s="51"/>
      <c r="O46" s="51"/>
      <c r="P46" s="51"/>
      <c r="Q46" s="51"/>
      <c r="R46" s="51"/>
      <c r="S46" s="51"/>
      <c r="U46" s="15"/>
      <c r="V46" s="18"/>
    </row>
    <row r="47" s="46" customFormat="1" customHeight="1" spans="1:22">
      <c r="A47" s="47"/>
      <c r="B47" s="47"/>
      <c r="C47" s="47"/>
      <c r="D47" s="47"/>
      <c r="E47" s="48"/>
      <c r="F47" s="49"/>
      <c r="G47" s="49"/>
      <c r="H47" s="49"/>
      <c r="I47" s="49"/>
      <c r="J47" s="49"/>
      <c r="K47" s="49"/>
      <c r="L47" s="50"/>
      <c r="M47" s="51"/>
      <c r="N47" s="51"/>
      <c r="O47" s="51"/>
      <c r="P47" s="51"/>
      <c r="Q47" s="51"/>
      <c r="R47" s="51"/>
      <c r="S47" s="51"/>
      <c r="U47" s="15"/>
      <c r="V47" s="18"/>
    </row>
    <row r="48" s="46" customFormat="1" customHeight="1" spans="1:22">
      <c r="A48" s="47"/>
      <c r="B48" s="47"/>
      <c r="C48" s="47"/>
      <c r="D48" s="47"/>
      <c r="E48" s="48"/>
      <c r="F48" s="49"/>
      <c r="G48" s="49"/>
      <c r="H48" s="49"/>
      <c r="I48" s="49"/>
      <c r="J48" s="49"/>
      <c r="K48" s="49"/>
      <c r="L48" s="50"/>
      <c r="M48" s="51"/>
      <c r="N48" s="51"/>
      <c r="O48" s="51"/>
      <c r="P48" s="51"/>
      <c r="Q48" s="51"/>
      <c r="R48" s="51"/>
      <c r="S48" s="51"/>
      <c r="U48" s="15"/>
      <c r="V48" s="18"/>
    </row>
    <row r="49" s="46" customFormat="1" customHeight="1" spans="1:22">
      <c r="A49" s="47"/>
      <c r="B49" s="47"/>
      <c r="C49" s="47"/>
      <c r="D49" s="47"/>
      <c r="E49" s="48"/>
      <c r="F49" s="49"/>
      <c r="G49" s="49"/>
      <c r="H49" s="49"/>
      <c r="I49" s="49"/>
      <c r="J49" s="49"/>
      <c r="K49" s="49"/>
      <c r="L49" s="50"/>
      <c r="M49" s="51"/>
      <c r="N49" s="51"/>
      <c r="O49" s="51"/>
      <c r="P49" s="51"/>
      <c r="Q49" s="51"/>
      <c r="R49" s="51"/>
      <c r="S49" s="51"/>
      <c r="U49" s="15"/>
      <c r="V49" s="18"/>
    </row>
    <row r="50" s="46" customFormat="1" customHeight="1" spans="1:22">
      <c r="A50" s="47"/>
      <c r="B50" s="47"/>
      <c r="C50" s="47"/>
      <c r="D50" s="47"/>
      <c r="E50" s="48"/>
      <c r="F50" s="49"/>
      <c r="G50" s="49"/>
      <c r="H50" s="49"/>
      <c r="I50" s="49"/>
      <c r="J50" s="49"/>
      <c r="K50" s="49"/>
      <c r="L50" s="50"/>
      <c r="M50" s="51"/>
      <c r="N50" s="51"/>
      <c r="O50" s="51"/>
      <c r="P50" s="51"/>
      <c r="Q50" s="51"/>
      <c r="R50" s="51"/>
      <c r="S50" s="51"/>
      <c r="U50" s="15"/>
      <c r="V50" s="18"/>
    </row>
    <row r="51" s="46" customFormat="1" customHeight="1" spans="1:22">
      <c r="A51" s="47"/>
      <c r="B51" s="47"/>
      <c r="C51" s="47"/>
      <c r="D51" s="47"/>
      <c r="E51" s="48"/>
      <c r="F51" s="49"/>
      <c r="G51" s="49"/>
      <c r="H51" s="49"/>
      <c r="I51" s="49"/>
      <c r="J51" s="49"/>
      <c r="K51" s="49"/>
      <c r="L51" s="50"/>
      <c r="M51" s="51"/>
      <c r="N51" s="51"/>
      <c r="O51" s="51"/>
      <c r="P51" s="51"/>
      <c r="Q51" s="51"/>
      <c r="R51" s="51"/>
      <c r="S51" s="51"/>
      <c r="U51" s="15"/>
      <c r="V51" s="18"/>
    </row>
    <row r="53" s="46" customFormat="1" customHeight="1" spans="1:22">
      <c r="A53" s="47"/>
      <c r="B53" s="47"/>
      <c r="C53" s="47"/>
      <c r="D53" s="47"/>
      <c r="E53" s="48"/>
      <c r="F53" s="49"/>
      <c r="G53" s="49"/>
      <c r="H53" s="49"/>
      <c r="I53" s="49"/>
      <c r="J53" s="49"/>
      <c r="K53" s="49"/>
      <c r="L53" s="50"/>
      <c r="M53" s="51"/>
      <c r="N53" s="51"/>
      <c r="O53" s="51"/>
      <c r="P53" s="51"/>
      <c r="Q53" s="51"/>
      <c r="R53" s="51"/>
      <c r="S53" s="51"/>
      <c r="U53" s="15"/>
      <c r="V53" s="18"/>
    </row>
  </sheetData>
  <autoFilter ref="A3:XFD53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1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3" width="3.16666666666667" style="17" customWidth="1"/>
    <col min="34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'日期设置-隐藏'!B8&amp;'日期设置-隐藏'!D8&amp;'日期设置-隐藏'!E8&amp;'日期设置-隐藏'!G8&amp;"研发工时统计表"</f>
        <v>2025年6月份研发工时统计表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DATE('日期设置-隐藏'!B8,'日期设置-隐藏'!E8,1)</f>
        <v>45809</v>
      </c>
      <c r="D3" s="25">
        <f t="shared" ref="D3:AF3" si="0">C3+1</f>
        <v>45810</v>
      </c>
      <c r="E3" s="25">
        <f t="shared" si="0"/>
        <v>45811</v>
      </c>
      <c r="F3" s="25">
        <f t="shared" si="0"/>
        <v>45812</v>
      </c>
      <c r="G3" s="25">
        <f t="shared" si="0"/>
        <v>45813</v>
      </c>
      <c r="H3" s="25">
        <f t="shared" si="0"/>
        <v>45814</v>
      </c>
      <c r="I3" s="25">
        <f t="shared" si="0"/>
        <v>45815</v>
      </c>
      <c r="J3" s="25">
        <f t="shared" si="0"/>
        <v>45816</v>
      </c>
      <c r="K3" s="25">
        <f t="shared" si="0"/>
        <v>45817</v>
      </c>
      <c r="L3" s="25">
        <f t="shared" si="0"/>
        <v>45818</v>
      </c>
      <c r="M3" s="25">
        <f t="shared" si="0"/>
        <v>45819</v>
      </c>
      <c r="N3" s="25">
        <f t="shared" si="0"/>
        <v>45820</v>
      </c>
      <c r="O3" s="25">
        <f t="shared" si="0"/>
        <v>45821</v>
      </c>
      <c r="P3" s="25">
        <f t="shared" si="0"/>
        <v>45822</v>
      </c>
      <c r="Q3" s="25">
        <f t="shared" si="0"/>
        <v>45823</v>
      </c>
      <c r="R3" s="25">
        <f t="shared" si="0"/>
        <v>45824</v>
      </c>
      <c r="S3" s="25">
        <f t="shared" si="0"/>
        <v>45825</v>
      </c>
      <c r="T3" s="25">
        <f t="shared" si="0"/>
        <v>45826</v>
      </c>
      <c r="U3" s="25">
        <f t="shared" si="0"/>
        <v>45827</v>
      </c>
      <c r="V3" s="25">
        <f t="shared" si="0"/>
        <v>45828</v>
      </c>
      <c r="W3" s="25">
        <f t="shared" si="0"/>
        <v>45829</v>
      </c>
      <c r="X3" s="25">
        <f t="shared" si="0"/>
        <v>45830</v>
      </c>
      <c r="Y3" s="25">
        <f t="shared" si="0"/>
        <v>45831</v>
      </c>
      <c r="Z3" s="25">
        <f t="shared" si="0"/>
        <v>45832</v>
      </c>
      <c r="AA3" s="25">
        <f t="shared" si="0"/>
        <v>45833</v>
      </c>
      <c r="AB3" s="25">
        <f t="shared" si="0"/>
        <v>45834</v>
      </c>
      <c r="AC3" s="25">
        <f t="shared" si="0"/>
        <v>45835</v>
      </c>
      <c r="AD3" s="25">
        <f t="shared" si="0"/>
        <v>45836</v>
      </c>
      <c r="AE3" s="25">
        <f t="shared" si="0"/>
        <v>45837</v>
      </c>
      <c r="AF3" s="25">
        <f t="shared" si="0"/>
        <v>45838</v>
      </c>
      <c r="AG3" s="24" t="s">
        <v>18</v>
      </c>
      <c r="AH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F4" si="1">C3</f>
        <v>45809</v>
      </c>
      <c r="D4" s="27">
        <f t="shared" si="1"/>
        <v>45810</v>
      </c>
      <c r="E4" s="27">
        <f t="shared" si="1"/>
        <v>45811</v>
      </c>
      <c r="F4" s="27">
        <f t="shared" si="1"/>
        <v>45812</v>
      </c>
      <c r="G4" s="27">
        <f t="shared" si="1"/>
        <v>45813</v>
      </c>
      <c r="H4" s="27">
        <f t="shared" si="1"/>
        <v>45814</v>
      </c>
      <c r="I4" s="27">
        <f t="shared" si="1"/>
        <v>45815</v>
      </c>
      <c r="J4" s="27">
        <f t="shared" si="1"/>
        <v>45816</v>
      </c>
      <c r="K4" s="27">
        <f t="shared" si="1"/>
        <v>45817</v>
      </c>
      <c r="L4" s="27">
        <f t="shared" si="1"/>
        <v>45818</v>
      </c>
      <c r="M4" s="27">
        <f t="shared" si="1"/>
        <v>45819</v>
      </c>
      <c r="N4" s="27">
        <f t="shared" si="1"/>
        <v>45820</v>
      </c>
      <c r="O4" s="27">
        <f t="shared" si="1"/>
        <v>45821</v>
      </c>
      <c r="P4" s="27">
        <f t="shared" si="1"/>
        <v>45822</v>
      </c>
      <c r="Q4" s="27">
        <f t="shared" si="1"/>
        <v>45823</v>
      </c>
      <c r="R4" s="27">
        <f t="shared" si="1"/>
        <v>45824</v>
      </c>
      <c r="S4" s="27">
        <f t="shared" si="1"/>
        <v>45825</v>
      </c>
      <c r="T4" s="27">
        <f t="shared" si="1"/>
        <v>45826</v>
      </c>
      <c r="U4" s="27">
        <f t="shared" si="1"/>
        <v>45827</v>
      </c>
      <c r="V4" s="27">
        <f t="shared" si="1"/>
        <v>45828</v>
      </c>
      <c r="W4" s="27">
        <f t="shared" si="1"/>
        <v>45829</v>
      </c>
      <c r="X4" s="27">
        <f t="shared" si="1"/>
        <v>45830</v>
      </c>
      <c r="Y4" s="27">
        <f t="shared" si="1"/>
        <v>45831</v>
      </c>
      <c r="Z4" s="27">
        <f t="shared" si="1"/>
        <v>45832</v>
      </c>
      <c r="AA4" s="27">
        <f t="shared" si="1"/>
        <v>45833</v>
      </c>
      <c r="AB4" s="27">
        <f t="shared" si="1"/>
        <v>45834</v>
      </c>
      <c r="AC4" s="27">
        <f t="shared" si="1"/>
        <v>45835</v>
      </c>
      <c r="AD4" s="27">
        <f t="shared" si="1"/>
        <v>45836</v>
      </c>
      <c r="AE4" s="27">
        <f t="shared" si="1"/>
        <v>45837</v>
      </c>
      <c r="AF4" s="27">
        <f t="shared" si="1"/>
        <v>45838</v>
      </c>
      <c r="AG4" s="26"/>
      <c r="AH4" s="36"/>
      <c r="AI4" s="37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9"/>
      <c r="AH5" s="40"/>
      <c r="AI5" s="14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9"/>
      <c r="AH6" s="44"/>
      <c r="AI6" s="41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9"/>
      <c r="AH7" s="44"/>
      <c r="AI7" s="41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9"/>
      <c r="AH8" s="44"/>
      <c r="AI8" s="41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9"/>
      <c r="AH9" s="44"/>
      <c r="AI9" s="41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9"/>
      <c r="AH10" s="44"/>
      <c r="AI10" s="41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9"/>
      <c r="AH11" s="44"/>
      <c r="AI11" s="41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9"/>
      <c r="AH12" s="44"/>
      <c r="AI12" s="41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9"/>
      <c r="AH13" s="44"/>
      <c r="AI13" s="41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9"/>
      <c r="AH14" s="44"/>
      <c r="AI14" s="41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9"/>
      <c r="AH15" s="44"/>
      <c r="AI15" s="41"/>
      <c r="AJ15" s="41"/>
      <c r="AK15" s="42"/>
      <c r="AL15" s="43"/>
    </row>
    <row r="16" s="16" customFormat="1" customHeight="1" spans="1:38">
      <c r="A16" s="28"/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9"/>
      <c r="AH16" s="44"/>
      <c r="AI16" s="41"/>
      <c r="AJ16" s="41"/>
      <c r="AK16" s="42"/>
      <c r="AL16" s="43"/>
    </row>
    <row r="17" s="16" customFormat="1" customHeight="1" spans="1:38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9"/>
      <c r="AH17" s="44"/>
      <c r="AI17" s="41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9"/>
      <c r="AH18" s="44"/>
      <c r="AI18" s="41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9"/>
      <c r="AH19" s="44"/>
      <c r="AI19" s="41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9"/>
      <c r="AH20" s="44"/>
      <c r="AI20" s="41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9"/>
      <c r="AH21" s="44"/>
      <c r="AI21" s="41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9"/>
      <c r="AH22" s="44"/>
      <c r="AI22" s="41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9"/>
      <c r="AH23" s="44"/>
      <c r="AI23" s="41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</sheetData>
  <mergeCells count="5">
    <mergeCell ref="A3:A4"/>
    <mergeCell ref="B3:B4"/>
    <mergeCell ref="AG3:AG4"/>
    <mergeCell ref="AH3:AH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Height="2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'日期设置-隐藏'!B8&amp;'日期设置-隐藏'!D8&amp;'日期设置-隐藏'!E8&amp;'日期设置-隐藏'!G8&amp;"研发人员工时记录表"</f>
        <v>2025年6月份研发人员工时记录表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B44"/>
  <sheetViews>
    <sheetView zoomScale="110" zoomScaleNormal="110" workbookViewId="0">
      <pane ySplit="5" topLeftCell="A25" activePane="bottomLeft" state="frozen"/>
      <selection/>
      <selection pane="bottomLeft" activeCell="S6" sqref="S6:S8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'日期设置-隐藏'!B9&amp;'日期设置-隐藏'!D9&amp;'日期设置-隐藏'!E9&amp;'日期设置-隐藏'!G9&amp;"研发人员工资、社会保险、住房公积金分配表"</f>
        <v>2025年7月份研发人员工资、社会保险、住房公积金分配表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SUBTOTAL(103,$F$6:F6)</f>
        <v>1</v>
      </c>
      <c r="B6" s="70"/>
      <c r="C6" s="40" t="s">
        <v>88</v>
      </c>
      <c r="D6" s="58">
        <v>143</v>
      </c>
      <c r="E6" s="10">
        <v>2</v>
      </c>
      <c r="F6" s="29">
        <v>7760</v>
      </c>
      <c r="G6" s="60">
        <v>1200</v>
      </c>
      <c r="H6" s="60">
        <v>37.5</v>
      </c>
      <c r="I6" s="60">
        <v>24</v>
      </c>
      <c r="J6" s="60">
        <v>551.25</v>
      </c>
      <c r="K6" s="60">
        <v>566</v>
      </c>
      <c r="L6" s="64">
        <f t="shared" ref="L6:L8" si="0">E6/D6</f>
        <v>0.013986013986014</v>
      </c>
      <c r="M6" s="60">
        <f t="shared" ref="M6:M8" si="1">F6*L6</f>
        <v>108.531468531469</v>
      </c>
      <c r="N6" s="60">
        <f t="shared" ref="N6:N8" si="2">G6*L6</f>
        <v>16.7832167832168</v>
      </c>
      <c r="O6" s="60">
        <f t="shared" ref="O6:O8" si="3">H6*L6</f>
        <v>0.524475524475524</v>
      </c>
      <c r="P6" s="60">
        <f t="shared" ref="P6:P8" si="4">I6*L6</f>
        <v>0.335664335664336</v>
      </c>
      <c r="Q6" s="60">
        <f t="shared" ref="Q6:Q8" si="5">J6*L6</f>
        <v>7.70979020979021</v>
      </c>
      <c r="R6" s="60">
        <f t="shared" ref="R6:R8" si="6">K6*L6</f>
        <v>7.91608391608392</v>
      </c>
      <c r="S6" s="60">
        <f t="shared" ref="S6:S8" si="7">SUM(M6:R6)</f>
        <v>141.800699300699</v>
      </c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SUBTOTAL(103,$F$6:F7)</f>
        <v>2</v>
      </c>
      <c r="B7" s="70"/>
      <c r="C7" s="40" t="s">
        <v>89</v>
      </c>
      <c r="D7" s="58">
        <v>144</v>
      </c>
      <c r="E7" s="10">
        <v>12</v>
      </c>
      <c r="F7" s="29">
        <v>5030</v>
      </c>
      <c r="G7" s="60">
        <v>778</v>
      </c>
      <c r="H7" s="60">
        <v>24.32</v>
      </c>
      <c r="I7" s="60">
        <v>15.56</v>
      </c>
      <c r="J7" s="60">
        <v>490.73</v>
      </c>
      <c r="K7" s="60">
        <v>306</v>
      </c>
      <c r="L7" s="64">
        <f t="shared" si="0"/>
        <v>0.0833333333333333</v>
      </c>
      <c r="M7" s="60">
        <f t="shared" si="1"/>
        <v>419.166666666667</v>
      </c>
      <c r="N7" s="60">
        <f t="shared" si="2"/>
        <v>64.8333333333333</v>
      </c>
      <c r="O7" s="60">
        <f t="shared" si="3"/>
        <v>2.02666666666667</v>
      </c>
      <c r="P7" s="60">
        <f t="shared" si="4"/>
        <v>1.29666666666667</v>
      </c>
      <c r="Q7" s="60">
        <f t="shared" si="5"/>
        <v>40.8941666666667</v>
      </c>
      <c r="R7" s="60">
        <f t="shared" si="6"/>
        <v>25.5</v>
      </c>
      <c r="S7" s="60">
        <f t="shared" si="7"/>
        <v>553.7175</v>
      </c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SUBTOTAL(103,$F$6:F8)</f>
        <v>3</v>
      </c>
      <c r="B8" s="70"/>
      <c r="C8" s="40" t="s">
        <v>90</v>
      </c>
      <c r="D8" s="58">
        <v>145</v>
      </c>
      <c r="E8" s="10">
        <v>2</v>
      </c>
      <c r="F8" s="29">
        <v>9310</v>
      </c>
      <c r="G8" s="60">
        <v>1483.2</v>
      </c>
      <c r="H8" s="60">
        <v>46.35</v>
      </c>
      <c r="I8" s="60">
        <v>29.66</v>
      </c>
      <c r="J8" s="60">
        <v>681</v>
      </c>
      <c r="K8" s="60">
        <v>682</v>
      </c>
      <c r="L8" s="64">
        <f t="shared" si="0"/>
        <v>0.0137931034482759</v>
      </c>
      <c r="M8" s="60">
        <f t="shared" si="1"/>
        <v>128.413793103448</v>
      </c>
      <c r="N8" s="60">
        <f t="shared" si="2"/>
        <v>20.4579310344828</v>
      </c>
      <c r="O8" s="60">
        <f t="shared" si="3"/>
        <v>0.639310344827586</v>
      </c>
      <c r="P8" s="60">
        <f t="shared" si="4"/>
        <v>0.409103448275862</v>
      </c>
      <c r="Q8" s="60">
        <f t="shared" si="5"/>
        <v>9.39310344827586</v>
      </c>
      <c r="R8" s="60">
        <f t="shared" si="6"/>
        <v>9.40689655172414</v>
      </c>
      <c r="S8" s="60">
        <f t="shared" si="7"/>
        <v>168.720137931034</v>
      </c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3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3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3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3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3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3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3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3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3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3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3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3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3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3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3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3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8">SUBTOTAL(9,D6:D24)</f>
        <v>432</v>
      </c>
      <c r="E25" s="58">
        <f t="shared" si="8"/>
        <v>16</v>
      </c>
      <c r="F25" s="58">
        <f t="shared" si="8"/>
        <v>22100</v>
      </c>
      <c r="G25" s="58">
        <f t="shared" si="8"/>
        <v>3461.2</v>
      </c>
      <c r="H25" s="58">
        <f t="shared" si="8"/>
        <v>108.17</v>
      </c>
      <c r="I25" s="58">
        <f t="shared" si="8"/>
        <v>69.22</v>
      </c>
      <c r="J25" s="58">
        <f t="shared" si="8"/>
        <v>1722.98</v>
      </c>
      <c r="K25" s="58">
        <f t="shared" si="8"/>
        <v>1554</v>
      </c>
      <c r="L25" s="58">
        <f t="shared" si="8"/>
        <v>0.111112450767623</v>
      </c>
      <c r="M25" s="58">
        <f t="shared" si="8"/>
        <v>656.111928301583</v>
      </c>
      <c r="N25" s="58">
        <f t="shared" si="8"/>
        <v>102.074481151033</v>
      </c>
      <c r="O25" s="58">
        <f t="shared" si="8"/>
        <v>3.19045253596978</v>
      </c>
      <c r="P25" s="58">
        <f t="shared" si="8"/>
        <v>2.04143445060686</v>
      </c>
      <c r="Q25" s="58">
        <f t="shared" si="8"/>
        <v>57.9970603247327</v>
      </c>
      <c r="R25" s="58">
        <f t="shared" si="8"/>
        <v>42.8229804678081</v>
      </c>
      <c r="S25" s="58">
        <f t="shared" si="8"/>
        <v>864.238337231734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9">SUBTOTAL(9,Y6:Y25)</f>
        <v>0</v>
      </c>
      <c r="Z26" s="70">
        <f t="shared" si="9"/>
        <v>0</v>
      </c>
      <c r="AA26" s="70">
        <f t="shared" si="9"/>
        <v>0</v>
      </c>
      <c r="AB26" s="70">
        <f t="shared" si="9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  <row r="35" s="46" customFormat="1" customHeight="1" spans="1:22">
      <c r="A35" s="47"/>
      <c r="B35" s="47"/>
      <c r="C35" s="47"/>
      <c r="D35" s="47"/>
      <c r="E35" s="48"/>
      <c r="F35" s="49"/>
      <c r="G35" s="49"/>
      <c r="H35" s="49"/>
      <c r="I35" s="49"/>
      <c r="J35" s="49"/>
      <c r="K35" s="49"/>
      <c r="L35" s="50"/>
      <c r="M35" s="51"/>
      <c r="N35" s="51"/>
      <c r="O35" s="51"/>
      <c r="P35" s="51"/>
      <c r="Q35" s="51"/>
      <c r="R35" s="51"/>
      <c r="S35" s="51"/>
      <c r="U35" s="15"/>
      <c r="V35" s="18"/>
    </row>
    <row r="36" s="46" customFormat="1" customHeight="1" spans="1:22">
      <c r="A36" s="47"/>
      <c r="B36" s="47"/>
      <c r="C36" s="47"/>
      <c r="D36" s="47"/>
      <c r="E36" s="48"/>
      <c r="F36" s="49"/>
      <c r="G36" s="49"/>
      <c r="H36" s="49"/>
      <c r="I36" s="49"/>
      <c r="J36" s="49"/>
      <c r="K36" s="49"/>
      <c r="L36" s="50"/>
      <c r="M36" s="51"/>
      <c r="N36" s="51"/>
      <c r="O36" s="51"/>
      <c r="P36" s="51"/>
      <c r="Q36" s="51"/>
      <c r="R36" s="51"/>
      <c r="S36" s="51"/>
      <c r="U36" s="15"/>
      <c r="V36" s="18"/>
    </row>
    <row r="37" s="46" customFormat="1" customHeight="1" spans="1:22">
      <c r="A37" s="47"/>
      <c r="B37" s="47"/>
      <c r="C37" s="47"/>
      <c r="D37" s="47"/>
      <c r="E37" s="48"/>
      <c r="F37" s="49"/>
      <c r="G37" s="49"/>
      <c r="H37" s="49"/>
      <c r="I37" s="49"/>
      <c r="J37" s="49"/>
      <c r="K37" s="49"/>
      <c r="L37" s="50"/>
      <c r="M37" s="51"/>
      <c r="N37" s="51"/>
      <c r="O37" s="51"/>
      <c r="P37" s="51"/>
      <c r="Q37" s="51"/>
      <c r="R37" s="51"/>
      <c r="S37" s="51"/>
      <c r="U37" s="15"/>
      <c r="V37" s="18"/>
    </row>
    <row r="38" s="46" customFormat="1" customHeight="1" spans="1:22">
      <c r="A38" s="47"/>
      <c r="B38" s="47"/>
      <c r="C38" s="47"/>
      <c r="D38" s="47"/>
      <c r="E38" s="48"/>
      <c r="F38" s="49"/>
      <c r="G38" s="49"/>
      <c r="H38" s="49"/>
      <c r="I38" s="49"/>
      <c r="J38" s="49"/>
      <c r="K38" s="49"/>
      <c r="L38" s="50"/>
      <c r="M38" s="51"/>
      <c r="N38" s="51"/>
      <c r="O38" s="51"/>
      <c r="P38" s="51"/>
      <c r="Q38" s="51"/>
      <c r="R38" s="51"/>
      <c r="S38" s="51"/>
      <c r="U38" s="15"/>
      <c r="V38" s="18"/>
    </row>
    <row r="39" s="46" customFormat="1" customHeight="1" spans="1:22">
      <c r="A39" s="47"/>
      <c r="B39" s="47"/>
      <c r="C39" s="47"/>
      <c r="D39" s="47"/>
      <c r="E39" s="48"/>
      <c r="F39" s="49"/>
      <c r="G39" s="49"/>
      <c r="H39" s="49"/>
      <c r="I39" s="49"/>
      <c r="J39" s="49"/>
      <c r="K39" s="49"/>
      <c r="L39" s="50"/>
      <c r="M39" s="51"/>
      <c r="N39" s="51"/>
      <c r="O39" s="51"/>
      <c r="P39" s="51"/>
      <c r="Q39" s="51"/>
      <c r="R39" s="51"/>
      <c r="S39" s="51"/>
      <c r="U39" s="15"/>
      <c r="V39" s="18"/>
    </row>
    <row r="40" s="46" customFormat="1" customHeight="1" spans="1:22">
      <c r="A40" s="47"/>
      <c r="B40" s="47"/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51"/>
      <c r="N40" s="51"/>
      <c r="O40" s="51"/>
      <c r="P40" s="51"/>
      <c r="Q40" s="51"/>
      <c r="R40" s="51"/>
      <c r="S40" s="51"/>
      <c r="U40" s="15"/>
      <c r="V40" s="18"/>
    </row>
    <row r="41" s="46" customFormat="1" customHeight="1" spans="1:22">
      <c r="A41" s="47"/>
      <c r="B41" s="47"/>
      <c r="C41" s="47"/>
      <c r="D41" s="47"/>
      <c r="E41" s="48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1"/>
      <c r="R41" s="51"/>
      <c r="S41" s="51"/>
      <c r="U41" s="15"/>
      <c r="V41" s="18"/>
    </row>
    <row r="42" s="46" customFormat="1" customHeight="1" spans="1:22">
      <c r="A42" s="47"/>
      <c r="B42" s="47"/>
      <c r="C42" s="47"/>
      <c r="D42" s="47"/>
      <c r="E42" s="48"/>
      <c r="F42" s="49"/>
      <c r="G42" s="49"/>
      <c r="H42" s="49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51"/>
      <c r="U42" s="15"/>
      <c r="V42" s="18"/>
    </row>
    <row r="44" s="46" customFormat="1" customHeight="1" spans="1:22">
      <c r="A44" s="47"/>
      <c r="B44" s="47"/>
      <c r="C44" s="47"/>
      <c r="D44" s="47"/>
      <c r="E44" s="48"/>
      <c r="F44" s="49"/>
      <c r="G44" s="49"/>
      <c r="H44" s="49"/>
      <c r="I44" s="49"/>
      <c r="J44" s="49"/>
      <c r="K44" s="49"/>
      <c r="L44" s="50"/>
      <c r="M44" s="51"/>
      <c r="N44" s="51"/>
      <c r="O44" s="51"/>
      <c r="P44" s="51"/>
      <c r="Q44" s="51"/>
      <c r="R44" s="51"/>
      <c r="S44" s="51"/>
      <c r="U44" s="15"/>
      <c r="V44" s="18"/>
    </row>
  </sheetData>
  <autoFilter ref="A3:XFD44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workbookViewId="0">
      <pane ySplit="4" topLeftCell="A5" activePane="bottomLeft" state="frozen"/>
      <selection/>
      <selection pane="bottomLeft" activeCell="B5" sqref="B5:B7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'日期设置-隐藏'!B9&amp;'日期设置-隐藏'!D9&amp;'日期设置-隐藏'!E9&amp;'日期设置-隐藏'!G9&amp;"研发工时统计表"</f>
        <v>2025年7月份研发工时统计表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DATE('日期设置-隐藏'!B9,'日期设置-隐藏'!E9,1)</f>
        <v>45839</v>
      </c>
      <c r="D3" s="25">
        <f t="shared" ref="D3:AG3" si="0">C3+1</f>
        <v>45840</v>
      </c>
      <c r="E3" s="25">
        <f t="shared" si="0"/>
        <v>45841</v>
      </c>
      <c r="F3" s="25">
        <f t="shared" si="0"/>
        <v>45842</v>
      </c>
      <c r="G3" s="25">
        <f t="shared" si="0"/>
        <v>45843</v>
      </c>
      <c r="H3" s="25">
        <f t="shared" si="0"/>
        <v>45844</v>
      </c>
      <c r="I3" s="25">
        <f t="shared" si="0"/>
        <v>45845</v>
      </c>
      <c r="J3" s="25">
        <f t="shared" si="0"/>
        <v>45846</v>
      </c>
      <c r="K3" s="25">
        <f t="shared" si="0"/>
        <v>45847</v>
      </c>
      <c r="L3" s="25">
        <f t="shared" si="0"/>
        <v>45848</v>
      </c>
      <c r="M3" s="25">
        <f t="shared" si="0"/>
        <v>45849</v>
      </c>
      <c r="N3" s="25">
        <f t="shared" si="0"/>
        <v>45850</v>
      </c>
      <c r="O3" s="25">
        <f t="shared" si="0"/>
        <v>45851</v>
      </c>
      <c r="P3" s="25">
        <f t="shared" si="0"/>
        <v>45852</v>
      </c>
      <c r="Q3" s="25">
        <f t="shared" si="0"/>
        <v>45853</v>
      </c>
      <c r="R3" s="25">
        <f t="shared" si="0"/>
        <v>45854</v>
      </c>
      <c r="S3" s="25">
        <f t="shared" si="0"/>
        <v>45855</v>
      </c>
      <c r="T3" s="25">
        <f t="shared" si="0"/>
        <v>45856</v>
      </c>
      <c r="U3" s="25">
        <f t="shared" si="0"/>
        <v>45857</v>
      </c>
      <c r="V3" s="25">
        <f t="shared" si="0"/>
        <v>45858</v>
      </c>
      <c r="W3" s="25">
        <f t="shared" si="0"/>
        <v>45859</v>
      </c>
      <c r="X3" s="25">
        <f t="shared" si="0"/>
        <v>45860</v>
      </c>
      <c r="Y3" s="25">
        <f t="shared" si="0"/>
        <v>45861</v>
      </c>
      <c r="Z3" s="25">
        <f t="shared" si="0"/>
        <v>45862</v>
      </c>
      <c r="AA3" s="25">
        <f t="shared" si="0"/>
        <v>45863</v>
      </c>
      <c r="AB3" s="25">
        <f t="shared" si="0"/>
        <v>45864</v>
      </c>
      <c r="AC3" s="25">
        <f t="shared" si="0"/>
        <v>45865</v>
      </c>
      <c r="AD3" s="25">
        <f t="shared" si="0"/>
        <v>45866</v>
      </c>
      <c r="AE3" s="25">
        <f t="shared" si="0"/>
        <v>45867</v>
      </c>
      <c r="AF3" s="25">
        <f t="shared" si="0"/>
        <v>45868</v>
      </c>
      <c r="AG3" s="25">
        <f t="shared" si="0"/>
        <v>45869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45839</v>
      </c>
      <c r="D4" s="27">
        <f t="shared" si="1"/>
        <v>45840</v>
      </c>
      <c r="E4" s="27">
        <f t="shared" si="1"/>
        <v>45841</v>
      </c>
      <c r="F4" s="27">
        <f t="shared" si="1"/>
        <v>45842</v>
      </c>
      <c r="G4" s="27">
        <f t="shared" si="1"/>
        <v>45843</v>
      </c>
      <c r="H4" s="27">
        <f t="shared" si="1"/>
        <v>45844</v>
      </c>
      <c r="I4" s="27">
        <f t="shared" si="1"/>
        <v>45845</v>
      </c>
      <c r="J4" s="27">
        <f t="shared" si="1"/>
        <v>45846</v>
      </c>
      <c r="K4" s="27">
        <f t="shared" si="1"/>
        <v>45847</v>
      </c>
      <c r="L4" s="27">
        <f t="shared" si="1"/>
        <v>45848</v>
      </c>
      <c r="M4" s="27">
        <f t="shared" si="1"/>
        <v>45849</v>
      </c>
      <c r="N4" s="27">
        <f t="shared" si="1"/>
        <v>45850</v>
      </c>
      <c r="O4" s="27">
        <f t="shared" si="1"/>
        <v>45851</v>
      </c>
      <c r="P4" s="27">
        <f t="shared" si="1"/>
        <v>45852</v>
      </c>
      <c r="Q4" s="27">
        <f t="shared" si="1"/>
        <v>45853</v>
      </c>
      <c r="R4" s="27">
        <f t="shared" si="1"/>
        <v>45854</v>
      </c>
      <c r="S4" s="27">
        <f t="shared" si="1"/>
        <v>45855</v>
      </c>
      <c r="T4" s="27">
        <f t="shared" si="1"/>
        <v>45856</v>
      </c>
      <c r="U4" s="27">
        <f t="shared" si="1"/>
        <v>45857</v>
      </c>
      <c r="V4" s="27">
        <f t="shared" si="1"/>
        <v>45858</v>
      </c>
      <c r="W4" s="27">
        <f t="shared" si="1"/>
        <v>45859</v>
      </c>
      <c r="X4" s="27">
        <f t="shared" si="1"/>
        <v>45860</v>
      </c>
      <c r="Y4" s="27">
        <f t="shared" si="1"/>
        <v>45861</v>
      </c>
      <c r="Z4" s="27">
        <f t="shared" si="1"/>
        <v>45862</v>
      </c>
      <c r="AA4" s="27">
        <f t="shared" si="1"/>
        <v>45863</v>
      </c>
      <c r="AB4" s="27">
        <f t="shared" si="1"/>
        <v>45864</v>
      </c>
      <c r="AC4" s="27">
        <f t="shared" si="1"/>
        <v>45865</v>
      </c>
      <c r="AD4" s="27">
        <f t="shared" si="1"/>
        <v>45866</v>
      </c>
      <c r="AE4" s="27">
        <f t="shared" si="1"/>
        <v>45867</v>
      </c>
      <c r="AF4" s="27">
        <f t="shared" si="1"/>
        <v>45868</v>
      </c>
      <c r="AG4" s="27">
        <f t="shared" si="1"/>
        <v>45869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1</v>
      </c>
      <c r="B5" s="40" t="s">
        <v>88</v>
      </c>
      <c r="C5" s="30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>
        <f t="shared" ref="AH5:AH7" si="2">SUM(C5:AG5)</f>
        <v>2</v>
      </c>
      <c r="AI5" s="40"/>
      <c r="AJ5" s="41"/>
      <c r="AK5" s="42"/>
      <c r="AL5" s="43"/>
    </row>
    <row r="6" s="15" customFormat="1" customHeight="1" spans="1:38">
      <c r="A6" s="28">
        <f>SUBTOTAL(103,$B$5:B6)</f>
        <v>2</v>
      </c>
      <c r="B6" s="40" t="s">
        <v>89</v>
      </c>
      <c r="C6" s="30">
        <v>2</v>
      </c>
      <c r="D6" s="31"/>
      <c r="E6" s="31"/>
      <c r="F6" s="31">
        <v>2</v>
      </c>
      <c r="G6" s="31"/>
      <c r="H6" s="31"/>
      <c r="I6" s="30"/>
      <c r="J6" s="30">
        <v>2</v>
      </c>
      <c r="K6" s="31"/>
      <c r="L6" s="31"/>
      <c r="M6" s="31">
        <v>2</v>
      </c>
      <c r="N6" s="31"/>
      <c r="O6" s="31"/>
      <c r="P6" s="30"/>
      <c r="Q6" s="30"/>
      <c r="R6" s="31"/>
      <c r="S6" s="31"/>
      <c r="T6" s="31">
        <v>2</v>
      </c>
      <c r="U6" s="31"/>
      <c r="V6" s="31"/>
      <c r="W6" s="30"/>
      <c r="X6" s="30"/>
      <c r="Y6" s="31"/>
      <c r="Z6" s="31"/>
      <c r="AA6" s="30">
        <v>2</v>
      </c>
      <c r="AB6" s="31"/>
      <c r="AC6" s="31"/>
      <c r="AD6" s="30"/>
      <c r="AE6" s="30"/>
      <c r="AF6" s="31"/>
      <c r="AG6" s="31"/>
      <c r="AH6" s="39">
        <f t="shared" si="2"/>
        <v>12</v>
      </c>
      <c r="AI6" s="44"/>
      <c r="AJ6" s="41"/>
      <c r="AK6" s="42"/>
      <c r="AL6" s="43"/>
    </row>
    <row r="7" s="15" customFormat="1" customHeight="1" spans="1:38">
      <c r="A7" s="28">
        <f>SUBTOTAL(103,$B$5:B7)</f>
        <v>3</v>
      </c>
      <c r="B7" s="40" t="s">
        <v>90</v>
      </c>
      <c r="C7" s="30">
        <v>2</v>
      </c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>
        <f t="shared" si="2"/>
        <v>2</v>
      </c>
      <c r="AI7" s="44"/>
      <c r="AJ7" s="41"/>
      <c r="AK7" s="42"/>
      <c r="AL7" s="43"/>
    </row>
    <row r="8" s="15" customFormat="1" customHeight="1" spans="1:38">
      <c r="A8" s="28">
        <f>SUBTOTAL(103,$B$5:B8)</f>
        <v>3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/>
      <c r="AL8" s="43"/>
    </row>
    <row r="9" s="15" customFormat="1" customHeight="1" spans="1:38">
      <c r="A9" s="28">
        <f>SUBTOTAL(103,$B$5:B9)</f>
        <v>3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/>
      <c r="AL9" s="43"/>
    </row>
    <row r="10" s="15" customFormat="1" customHeight="1" spans="1:38">
      <c r="A10" s="28">
        <f>SUBTOTAL(103,$B$5:B10)</f>
        <v>3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/>
      <c r="AL10" s="43"/>
    </row>
    <row r="11" s="16" customFormat="1" customHeight="1" spans="1:38">
      <c r="A11" s="28">
        <f>SUBTOTAL(103,$B$5:B11)</f>
        <v>3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/>
      <c r="AL11" s="43"/>
    </row>
    <row r="12" s="16" customFormat="1" customHeight="1" spans="1:38">
      <c r="A12" s="28">
        <f>SUBTOTAL(103,$B$5:B12)</f>
        <v>3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/>
      <c r="AL12" s="43"/>
    </row>
    <row r="13" s="16" customFormat="1" customHeight="1" spans="1:38">
      <c r="A13" s="28">
        <f>SUBTOTAL(103,$B$5:B13)</f>
        <v>3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3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/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/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</sheetData>
  <autoFilter ref="A4:AL42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7" fitToHeight="2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4" sqref="C4:C6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8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'日期设置-隐藏'!B9&amp;'日期设置-隐藏'!D9&amp;'日期设置-隐藏'!E9&amp;'日期设置-隐藏'!G9&amp;"研发人员工时记录表"</f>
        <v>2025年7月份研发人员工时记录表</v>
      </c>
      <c r="B1" s="20"/>
      <c r="C1" s="20"/>
      <c r="D1" s="20"/>
      <c r="E1" s="20"/>
      <c r="F1" s="20"/>
      <c r="G1" s="76"/>
      <c r="H1" s="20"/>
      <c r="I1" s="20"/>
      <c r="J1" s="75"/>
    </row>
    <row r="2" ht="20" customHeight="1" spans="1:10">
      <c r="A2" s="22" t="s">
        <v>91</v>
      </c>
      <c r="B2" s="22"/>
      <c r="C2" s="22"/>
      <c r="D2" s="22" t="s">
        <v>92</v>
      </c>
      <c r="E2" s="22"/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39" t="s">
        <v>86</v>
      </c>
      <c r="J3" s="14"/>
    </row>
    <row r="4" ht="57.5" customHeight="1" spans="1:10">
      <c r="A4" s="73">
        <v>1</v>
      </c>
      <c r="B4" s="74" t="s">
        <v>93</v>
      </c>
      <c r="C4" s="40" t="s">
        <v>88</v>
      </c>
      <c r="D4" s="77">
        <v>0.625</v>
      </c>
      <c r="E4" s="77">
        <v>0.708333333333333</v>
      </c>
      <c r="F4" s="40">
        <v>2</v>
      </c>
      <c r="G4" s="39" t="s">
        <v>94</v>
      </c>
      <c r="J4" s="14"/>
    </row>
    <row r="5" ht="49" customHeight="1" spans="1:10">
      <c r="A5" s="73">
        <v>2</v>
      </c>
      <c r="B5" s="74" t="s">
        <v>93</v>
      </c>
      <c r="C5" s="40" t="s">
        <v>89</v>
      </c>
      <c r="D5" s="77">
        <v>0.625</v>
      </c>
      <c r="E5" s="77">
        <v>0.708333333333333</v>
      </c>
      <c r="F5" s="40">
        <v>2</v>
      </c>
      <c r="G5" s="39" t="s">
        <v>94</v>
      </c>
      <c r="J5" s="14"/>
    </row>
    <row r="6" ht="45" customHeight="1" spans="1:10">
      <c r="A6" s="73">
        <v>3</v>
      </c>
      <c r="B6" s="74" t="s">
        <v>93</v>
      </c>
      <c r="C6" s="40" t="s">
        <v>90</v>
      </c>
      <c r="D6" s="77">
        <v>0.625</v>
      </c>
      <c r="E6" s="77">
        <v>0.708333333333333</v>
      </c>
      <c r="F6" s="40">
        <v>2</v>
      </c>
      <c r="G6" s="39" t="s">
        <v>94</v>
      </c>
      <c r="J6" s="14"/>
    </row>
    <row r="7" ht="38" customHeight="1" spans="1:10">
      <c r="A7" s="73">
        <v>4</v>
      </c>
      <c r="B7" s="74" t="s">
        <v>95</v>
      </c>
      <c r="C7" s="40" t="s">
        <v>89</v>
      </c>
      <c r="D7" s="77">
        <v>0.625</v>
      </c>
      <c r="E7" s="77">
        <v>0.708333333333333</v>
      </c>
      <c r="F7" s="40">
        <v>2</v>
      </c>
      <c r="G7" s="39" t="s">
        <v>96</v>
      </c>
      <c r="J7" s="14"/>
    </row>
    <row r="8" ht="36.5" customHeight="1" spans="1:10">
      <c r="A8" s="73">
        <v>5</v>
      </c>
      <c r="B8" s="74" t="s">
        <v>97</v>
      </c>
      <c r="C8" s="40" t="s">
        <v>89</v>
      </c>
      <c r="D8" s="77">
        <v>0.625</v>
      </c>
      <c r="E8" s="77">
        <v>0.708333333333333</v>
      </c>
      <c r="F8" s="40">
        <v>2</v>
      </c>
      <c r="G8" s="39" t="s">
        <v>98</v>
      </c>
      <c r="J8" s="14"/>
    </row>
    <row r="9" ht="36.5" customHeight="1" spans="1:10">
      <c r="A9" s="73">
        <v>6</v>
      </c>
      <c r="B9" s="74" t="s">
        <v>99</v>
      </c>
      <c r="C9" s="40" t="s">
        <v>89</v>
      </c>
      <c r="D9" s="77">
        <v>0.625</v>
      </c>
      <c r="E9" s="77">
        <v>0.708333333333333</v>
      </c>
      <c r="F9" s="40">
        <v>2</v>
      </c>
      <c r="G9" s="39" t="s">
        <v>98</v>
      </c>
      <c r="J9" s="14"/>
    </row>
    <row r="10" ht="36.5" customHeight="1" spans="1:10">
      <c r="A10" s="73">
        <v>7</v>
      </c>
      <c r="B10" s="74" t="s">
        <v>100</v>
      </c>
      <c r="C10" s="40" t="s">
        <v>89</v>
      </c>
      <c r="D10" s="77">
        <v>0.625</v>
      </c>
      <c r="E10" s="77">
        <v>0.708333333333333</v>
      </c>
      <c r="F10" s="40">
        <v>2</v>
      </c>
      <c r="G10" s="39" t="s">
        <v>98</v>
      </c>
      <c r="J10" s="14"/>
    </row>
    <row r="11" ht="36.5" customHeight="1" spans="1:10">
      <c r="A11" s="73">
        <v>8</v>
      </c>
      <c r="B11" s="74" t="s">
        <v>101</v>
      </c>
      <c r="C11" s="40" t="s">
        <v>89</v>
      </c>
      <c r="D11" s="77">
        <v>0.625</v>
      </c>
      <c r="E11" s="77">
        <v>0.708333333333333</v>
      </c>
      <c r="F11" s="40">
        <v>2</v>
      </c>
      <c r="G11" s="39" t="s">
        <v>102</v>
      </c>
      <c r="J11" s="14"/>
    </row>
    <row r="12" ht="20" customHeight="1" spans="1:1">
      <c r="A12" s="15" t="s">
        <v>103</v>
      </c>
    </row>
  </sheetData>
  <mergeCells count="3">
    <mergeCell ref="A2:C2"/>
    <mergeCell ref="D2:G2"/>
    <mergeCell ref="J1:J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34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'日期设置-隐藏'!B10&amp;'日期设置-隐藏'!D10&amp;'日期设置-隐藏'!E10&amp;'日期设置-隐藏'!G10&amp;"研发人员工资、社会保险、住房公积金分配表"</f>
        <v>2025年8月份研发人员工资、社会保险、住房公积金分配表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</sheetData>
  <autoFilter ref="A3:XFD60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8"/>
  <sheetViews>
    <sheetView workbookViewId="0">
      <pane ySplit="4" topLeftCell="A5" activePane="bottomLeft" state="frozen"/>
      <selection/>
      <selection pane="bottomLeft" activeCell="C3" sqref="C3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'日期设置-隐藏'!B10&amp;'日期设置-隐藏'!D10&amp;'日期设置-隐藏'!E10&amp;'日期设置-隐藏'!G10&amp;"研发工时统计表"</f>
        <v>2025年8月份研发工时统计表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DATE('日期设置-隐藏'!B10,'日期设置-隐藏'!E10,1)</f>
        <v>45870</v>
      </c>
      <c r="D3" s="25">
        <f t="shared" ref="D3:AG3" si="0">C3+1</f>
        <v>45871</v>
      </c>
      <c r="E3" s="25">
        <f t="shared" si="0"/>
        <v>45872</v>
      </c>
      <c r="F3" s="25">
        <f t="shared" si="0"/>
        <v>45873</v>
      </c>
      <c r="G3" s="25">
        <f t="shared" si="0"/>
        <v>45874</v>
      </c>
      <c r="H3" s="25">
        <f t="shared" si="0"/>
        <v>45875</v>
      </c>
      <c r="I3" s="25">
        <f t="shared" si="0"/>
        <v>45876</v>
      </c>
      <c r="J3" s="25">
        <f t="shared" si="0"/>
        <v>45877</v>
      </c>
      <c r="K3" s="25">
        <f t="shared" si="0"/>
        <v>45878</v>
      </c>
      <c r="L3" s="25">
        <f t="shared" si="0"/>
        <v>45879</v>
      </c>
      <c r="M3" s="25">
        <f t="shared" si="0"/>
        <v>45880</v>
      </c>
      <c r="N3" s="25">
        <f t="shared" si="0"/>
        <v>45881</v>
      </c>
      <c r="O3" s="25">
        <f t="shared" si="0"/>
        <v>45882</v>
      </c>
      <c r="P3" s="25">
        <f t="shared" si="0"/>
        <v>45883</v>
      </c>
      <c r="Q3" s="25">
        <f t="shared" si="0"/>
        <v>45884</v>
      </c>
      <c r="R3" s="25">
        <f t="shared" si="0"/>
        <v>45885</v>
      </c>
      <c r="S3" s="25">
        <f t="shared" si="0"/>
        <v>45886</v>
      </c>
      <c r="T3" s="25">
        <f t="shared" si="0"/>
        <v>45887</v>
      </c>
      <c r="U3" s="25">
        <f t="shared" si="0"/>
        <v>45888</v>
      </c>
      <c r="V3" s="25">
        <f t="shared" si="0"/>
        <v>45889</v>
      </c>
      <c r="W3" s="25">
        <f t="shared" si="0"/>
        <v>45890</v>
      </c>
      <c r="X3" s="25">
        <f t="shared" si="0"/>
        <v>45891</v>
      </c>
      <c r="Y3" s="25">
        <f t="shared" si="0"/>
        <v>45892</v>
      </c>
      <c r="Z3" s="25">
        <f t="shared" si="0"/>
        <v>45893</v>
      </c>
      <c r="AA3" s="25">
        <f t="shared" si="0"/>
        <v>45894</v>
      </c>
      <c r="AB3" s="25">
        <f t="shared" si="0"/>
        <v>45895</v>
      </c>
      <c r="AC3" s="25">
        <f t="shared" si="0"/>
        <v>45896</v>
      </c>
      <c r="AD3" s="25">
        <f t="shared" si="0"/>
        <v>45897</v>
      </c>
      <c r="AE3" s="25">
        <f t="shared" si="0"/>
        <v>45898</v>
      </c>
      <c r="AF3" s="25">
        <f t="shared" si="0"/>
        <v>45899</v>
      </c>
      <c r="AG3" s="25">
        <f t="shared" si="0"/>
        <v>45900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45870</v>
      </c>
      <c r="D4" s="27">
        <f t="shared" si="1"/>
        <v>45871</v>
      </c>
      <c r="E4" s="27">
        <f t="shared" si="1"/>
        <v>45872</v>
      </c>
      <c r="F4" s="27">
        <f t="shared" si="1"/>
        <v>45873</v>
      </c>
      <c r="G4" s="27">
        <f t="shared" si="1"/>
        <v>45874</v>
      </c>
      <c r="H4" s="27">
        <f t="shared" si="1"/>
        <v>45875</v>
      </c>
      <c r="I4" s="27">
        <f t="shared" si="1"/>
        <v>45876</v>
      </c>
      <c r="J4" s="27">
        <f t="shared" si="1"/>
        <v>45877</v>
      </c>
      <c r="K4" s="27">
        <f t="shared" si="1"/>
        <v>45878</v>
      </c>
      <c r="L4" s="27">
        <f t="shared" si="1"/>
        <v>45879</v>
      </c>
      <c r="M4" s="27">
        <f t="shared" si="1"/>
        <v>45880</v>
      </c>
      <c r="N4" s="27">
        <f t="shared" si="1"/>
        <v>45881</v>
      </c>
      <c r="O4" s="27">
        <f t="shared" si="1"/>
        <v>45882</v>
      </c>
      <c r="P4" s="27">
        <f t="shared" si="1"/>
        <v>45883</v>
      </c>
      <c r="Q4" s="27">
        <f t="shared" si="1"/>
        <v>45884</v>
      </c>
      <c r="R4" s="27">
        <f t="shared" si="1"/>
        <v>45885</v>
      </c>
      <c r="S4" s="27">
        <f t="shared" si="1"/>
        <v>45886</v>
      </c>
      <c r="T4" s="27">
        <f t="shared" si="1"/>
        <v>45887</v>
      </c>
      <c r="U4" s="27">
        <f t="shared" si="1"/>
        <v>45888</v>
      </c>
      <c r="V4" s="27">
        <f t="shared" si="1"/>
        <v>45889</v>
      </c>
      <c r="W4" s="27">
        <f t="shared" si="1"/>
        <v>45890</v>
      </c>
      <c r="X4" s="27">
        <f t="shared" si="1"/>
        <v>45891</v>
      </c>
      <c r="Y4" s="27">
        <f t="shared" si="1"/>
        <v>45892</v>
      </c>
      <c r="Z4" s="27">
        <f t="shared" si="1"/>
        <v>45893</v>
      </c>
      <c r="AA4" s="27">
        <f t="shared" si="1"/>
        <v>45894</v>
      </c>
      <c r="AB4" s="27">
        <f t="shared" si="1"/>
        <v>45895</v>
      </c>
      <c r="AC4" s="27">
        <f t="shared" si="1"/>
        <v>45896</v>
      </c>
      <c r="AD4" s="27">
        <f t="shared" si="1"/>
        <v>45897</v>
      </c>
      <c r="AE4" s="27">
        <f t="shared" si="1"/>
        <v>45898</v>
      </c>
      <c r="AF4" s="27">
        <f t="shared" si="1"/>
        <v>45899</v>
      </c>
      <c r="AG4" s="27">
        <f t="shared" si="1"/>
        <v>45900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/>
      <c r="AI5" s="40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1"/>
      <c r="AH6" s="39"/>
      <c r="AI6" s="44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/>
      <c r="AI7" s="44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>
        <f>SUBTOTAL(103,$B$5:B17)</f>
        <v>0</v>
      </c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  <row r="52" s="15" customFormat="1" customHeight="1" spans="1:3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L52" s="18"/>
    </row>
    <row r="53" s="15" customFormat="1" customHeight="1" spans="1:3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8"/>
    </row>
    <row r="54" s="15" customFormat="1" customHeight="1" spans="1:3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L54" s="18"/>
    </row>
    <row r="55" s="15" customFormat="1" customHeight="1" spans="1:3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</row>
    <row r="56" s="15" customFormat="1" customHeight="1" spans="1:3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L56" s="18"/>
    </row>
    <row r="57" s="15" customFormat="1" customHeight="1" spans="1:3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L57" s="18"/>
    </row>
    <row r="58" s="15" customFormat="1" customHeight="1" spans="1:3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L58" s="18"/>
    </row>
  </sheetData>
  <autoFilter ref="A4:AL58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97" fitToHeight="2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'日期设置-隐藏'!B10&amp;'日期设置-隐藏'!D10&amp;'日期设置-隐藏'!E10&amp;'日期设置-隐藏'!G10&amp;"研发人员工时记录表"</f>
        <v>2025年8月份研发人员工时记录表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B34"/>
  <sheetViews>
    <sheetView zoomScale="110" zoomScaleNormal="110" workbookViewId="0">
      <pane ySplit="5" topLeftCell="A54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'日期设置-隐藏'!B11&amp;'日期设置-隐藏'!D11&amp;'日期设置-隐藏'!E11&amp;'日期设置-隐藏'!G11&amp;"研发人员工资、社会保险、住房公积金分配表"</f>
        <v>2025年9月份研发人员工资、社会保险、住房公积金分配表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</sheetData>
  <autoFilter ref="A3:XFD60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8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AF3" sqref="AF3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3" width="3.16666666666667" style="17" customWidth="1"/>
    <col min="34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'日期设置-隐藏'!B11&amp;'日期设置-隐藏'!D11&amp;'日期设置-隐藏'!E11&amp;'日期设置-隐藏'!G11&amp;"研发工时统计表"</f>
        <v>2025年9月份研发工时统计表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DATE('日期设置-隐藏'!B11,'日期设置-隐藏'!E11,1)</f>
        <v>45901</v>
      </c>
      <c r="D3" s="25">
        <f t="shared" ref="D3:AF3" si="0">C3+1</f>
        <v>45902</v>
      </c>
      <c r="E3" s="25">
        <f t="shared" si="0"/>
        <v>45903</v>
      </c>
      <c r="F3" s="25">
        <f t="shared" si="0"/>
        <v>45904</v>
      </c>
      <c r="G3" s="25">
        <f t="shared" si="0"/>
        <v>45905</v>
      </c>
      <c r="H3" s="25">
        <f t="shared" si="0"/>
        <v>45906</v>
      </c>
      <c r="I3" s="25">
        <f t="shared" si="0"/>
        <v>45907</v>
      </c>
      <c r="J3" s="25">
        <f t="shared" si="0"/>
        <v>45908</v>
      </c>
      <c r="K3" s="25">
        <f t="shared" si="0"/>
        <v>45909</v>
      </c>
      <c r="L3" s="25">
        <f t="shared" si="0"/>
        <v>45910</v>
      </c>
      <c r="M3" s="25">
        <f t="shared" si="0"/>
        <v>45911</v>
      </c>
      <c r="N3" s="25">
        <f t="shared" si="0"/>
        <v>45912</v>
      </c>
      <c r="O3" s="25">
        <f t="shared" si="0"/>
        <v>45913</v>
      </c>
      <c r="P3" s="25">
        <f t="shared" si="0"/>
        <v>45914</v>
      </c>
      <c r="Q3" s="25">
        <f t="shared" si="0"/>
        <v>45915</v>
      </c>
      <c r="R3" s="25">
        <f t="shared" si="0"/>
        <v>45916</v>
      </c>
      <c r="S3" s="25">
        <f t="shared" si="0"/>
        <v>45917</v>
      </c>
      <c r="T3" s="25">
        <f t="shared" si="0"/>
        <v>45918</v>
      </c>
      <c r="U3" s="25">
        <f t="shared" si="0"/>
        <v>45919</v>
      </c>
      <c r="V3" s="25">
        <f t="shared" si="0"/>
        <v>45920</v>
      </c>
      <c r="W3" s="25">
        <f t="shared" si="0"/>
        <v>45921</v>
      </c>
      <c r="X3" s="25">
        <f t="shared" si="0"/>
        <v>45922</v>
      </c>
      <c r="Y3" s="25">
        <f t="shared" si="0"/>
        <v>45923</v>
      </c>
      <c r="Z3" s="25">
        <f t="shared" si="0"/>
        <v>45924</v>
      </c>
      <c r="AA3" s="25">
        <f t="shared" si="0"/>
        <v>45925</v>
      </c>
      <c r="AB3" s="25">
        <f t="shared" si="0"/>
        <v>45926</v>
      </c>
      <c r="AC3" s="25">
        <f t="shared" si="0"/>
        <v>45927</v>
      </c>
      <c r="AD3" s="25">
        <f t="shared" si="0"/>
        <v>45928</v>
      </c>
      <c r="AE3" s="25">
        <f t="shared" si="0"/>
        <v>45929</v>
      </c>
      <c r="AF3" s="25">
        <f t="shared" si="0"/>
        <v>45930</v>
      </c>
      <c r="AG3" s="24" t="s">
        <v>18</v>
      </c>
      <c r="AH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F4" si="1">C3</f>
        <v>45901</v>
      </c>
      <c r="D4" s="27">
        <f t="shared" si="1"/>
        <v>45902</v>
      </c>
      <c r="E4" s="27">
        <f t="shared" si="1"/>
        <v>45903</v>
      </c>
      <c r="F4" s="27">
        <f t="shared" si="1"/>
        <v>45904</v>
      </c>
      <c r="G4" s="27">
        <f t="shared" si="1"/>
        <v>45905</v>
      </c>
      <c r="H4" s="27">
        <f t="shared" si="1"/>
        <v>45906</v>
      </c>
      <c r="I4" s="27">
        <f t="shared" si="1"/>
        <v>45907</v>
      </c>
      <c r="J4" s="27">
        <f t="shared" si="1"/>
        <v>45908</v>
      </c>
      <c r="K4" s="27">
        <f t="shared" si="1"/>
        <v>45909</v>
      </c>
      <c r="L4" s="27">
        <f t="shared" si="1"/>
        <v>45910</v>
      </c>
      <c r="M4" s="27">
        <f t="shared" si="1"/>
        <v>45911</v>
      </c>
      <c r="N4" s="27">
        <f t="shared" si="1"/>
        <v>45912</v>
      </c>
      <c r="O4" s="27">
        <f t="shared" si="1"/>
        <v>45913</v>
      </c>
      <c r="P4" s="27">
        <f t="shared" si="1"/>
        <v>45914</v>
      </c>
      <c r="Q4" s="27">
        <f t="shared" si="1"/>
        <v>45915</v>
      </c>
      <c r="R4" s="27">
        <f t="shared" si="1"/>
        <v>45916</v>
      </c>
      <c r="S4" s="27">
        <f t="shared" si="1"/>
        <v>45917</v>
      </c>
      <c r="T4" s="27">
        <f t="shared" si="1"/>
        <v>45918</v>
      </c>
      <c r="U4" s="27">
        <f t="shared" si="1"/>
        <v>45919</v>
      </c>
      <c r="V4" s="27">
        <f t="shared" si="1"/>
        <v>45920</v>
      </c>
      <c r="W4" s="27">
        <f t="shared" si="1"/>
        <v>45921</v>
      </c>
      <c r="X4" s="27">
        <f t="shared" si="1"/>
        <v>45922</v>
      </c>
      <c r="Y4" s="27">
        <f t="shared" si="1"/>
        <v>45923</v>
      </c>
      <c r="Z4" s="27">
        <f t="shared" si="1"/>
        <v>45924</v>
      </c>
      <c r="AA4" s="27">
        <f t="shared" si="1"/>
        <v>45925</v>
      </c>
      <c r="AB4" s="27">
        <f t="shared" si="1"/>
        <v>45926</v>
      </c>
      <c r="AC4" s="27">
        <f t="shared" si="1"/>
        <v>45927</v>
      </c>
      <c r="AD4" s="27">
        <f t="shared" si="1"/>
        <v>45928</v>
      </c>
      <c r="AE4" s="27">
        <f t="shared" si="1"/>
        <v>45929</v>
      </c>
      <c r="AF4" s="27">
        <f t="shared" si="1"/>
        <v>45930</v>
      </c>
      <c r="AG4" s="26"/>
      <c r="AH4" s="36"/>
      <c r="AI4" s="37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9"/>
      <c r="AH5" s="40"/>
      <c r="AI5" s="14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9"/>
      <c r="AH6" s="44"/>
      <c r="AI6" s="41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9"/>
      <c r="AH7" s="44"/>
      <c r="AI7" s="41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9"/>
      <c r="AH8" s="44"/>
      <c r="AI8" s="41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9"/>
      <c r="AH9" s="44"/>
      <c r="AI9" s="41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9"/>
      <c r="AH10" s="44"/>
      <c r="AI10" s="41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9"/>
      <c r="AH11" s="44"/>
      <c r="AI11" s="41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9"/>
      <c r="AH12" s="44"/>
      <c r="AI12" s="41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9"/>
      <c r="AH13" s="44"/>
      <c r="AI13" s="41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9"/>
      <c r="AH14" s="44"/>
      <c r="AI14" s="41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9"/>
      <c r="AH15" s="44"/>
      <c r="AI15" s="41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9"/>
      <c r="AH16" s="44"/>
      <c r="AI16" s="41"/>
      <c r="AJ16" s="41"/>
      <c r="AK16" s="42"/>
      <c r="AL16" s="43"/>
    </row>
    <row r="17" s="16" customFormat="1" customHeight="1" spans="1:38">
      <c r="A17" s="28">
        <f>SUBTOTAL(103,$B$5:B17)</f>
        <v>0</v>
      </c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9"/>
      <c r="AH17" s="44"/>
      <c r="AI17" s="41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9"/>
      <c r="AH18" s="44"/>
      <c r="AI18" s="41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9"/>
      <c r="AH19" s="44"/>
      <c r="AI19" s="41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9"/>
      <c r="AH20" s="44"/>
      <c r="AI20" s="41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9"/>
      <c r="AH21" s="44"/>
      <c r="AI21" s="41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9"/>
      <c r="AH22" s="44"/>
      <c r="AI22" s="41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9"/>
      <c r="AH23" s="44"/>
      <c r="AI23" s="41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  <row r="52" s="15" customFormat="1" customHeight="1" spans="1:3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L52" s="18"/>
    </row>
    <row r="53" s="15" customFormat="1" customHeight="1" spans="1:3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8"/>
    </row>
    <row r="54" s="15" customFormat="1" customHeight="1" spans="1:3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L54" s="18"/>
    </row>
    <row r="55" s="15" customFormat="1" customHeight="1" spans="1:3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</row>
    <row r="56" s="15" customFormat="1" customHeight="1" spans="1:3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L56" s="18"/>
    </row>
    <row r="57" s="15" customFormat="1" customHeight="1" spans="1:3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L57" s="18"/>
    </row>
    <row r="58" s="15" customFormat="1" customHeight="1" spans="1:3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L58" s="18"/>
    </row>
  </sheetData>
  <autoFilter ref="A4:AK58">
    <extLst/>
  </autoFilter>
  <mergeCells count="5">
    <mergeCell ref="A3:A4"/>
    <mergeCell ref="B3:B4"/>
    <mergeCell ref="AG3:AG4"/>
    <mergeCell ref="AH3:AH4"/>
    <mergeCell ref="AK1:AL3"/>
  </mergeCells>
  <conditionalFormatting sqref="AL5:AL23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fitToHeight="2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71" t="str">
        <f>'日期设置-隐藏'!B11&amp;'日期设置-隐藏'!D11&amp;'日期设置-隐藏'!E11&amp;'日期设置-隐藏'!G11&amp;"研发人员工时记录表"</f>
        <v>2025年9月份研发人员工时记录表</v>
      </c>
      <c r="B1" s="20" t="s">
        <v>104</v>
      </c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34"/>
  <sheetViews>
    <sheetView zoomScale="110" zoomScaleNormal="110"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'日期设置-隐藏'!B12&amp;'日期设置-隐藏'!D12&amp;'日期设置-隐藏'!E12&amp;'日期设置-隐藏'!G12&amp;"研发人员工资、社会保险、住房公积金分配表"</f>
        <v>2025年10月份研发人员工资、社会保险、住房公积金分配表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</sheetData>
  <autoFilter ref="A3:XFD60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8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U11" sqref="U11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'日期设置-隐藏'!B12&amp;'日期设置-隐藏'!D12&amp;'日期设置-隐藏'!E12&amp;'日期设置-隐藏'!G12&amp;"研发工时统计表"</f>
        <v>2025年10月份研发工时统计表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DATE('日期设置-隐藏'!B12,'日期设置-隐藏'!E12,1)</f>
        <v>45931</v>
      </c>
      <c r="D3" s="25">
        <f t="shared" ref="D3:AG3" si="0">C3+1</f>
        <v>45932</v>
      </c>
      <c r="E3" s="25">
        <f t="shared" si="0"/>
        <v>45933</v>
      </c>
      <c r="F3" s="25">
        <f t="shared" si="0"/>
        <v>45934</v>
      </c>
      <c r="G3" s="25">
        <f t="shared" si="0"/>
        <v>45935</v>
      </c>
      <c r="H3" s="25">
        <f t="shared" si="0"/>
        <v>45936</v>
      </c>
      <c r="I3" s="25">
        <f t="shared" si="0"/>
        <v>45937</v>
      </c>
      <c r="J3" s="25">
        <f t="shared" si="0"/>
        <v>45938</v>
      </c>
      <c r="K3" s="25">
        <f t="shared" si="0"/>
        <v>45939</v>
      </c>
      <c r="L3" s="25">
        <f t="shared" si="0"/>
        <v>45940</v>
      </c>
      <c r="M3" s="25">
        <f t="shared" si="0"/>
        <v>45941</v>
      </c>
      <c r="N3" s="25">
        <f t="shared" si="0"/>
        <v>45942</v>
      </c>
      <c r="O3" s="25">
        <f t="shared" si="0"/>
        <v>45943</v>
      </c>
      <c r="P3" s="25">
        <f t="shared" si="0"/>
        <v>45944</v>
      </c>
      <c r="Q3" s="25">
        <f t="shared" si="0"/>
        <v>45945</v>
      </c>
      <c r="R3" s="25">
        <f t="shared" si="0"/>
        <v>45946</v>
      </c>
      <c r="S3" s="25">
        <f t="shared" si="0"/>
        <v>45947</v>
      </c>
      <c r="T3" s="25">
        <f t="shared" si="0"/>
        <v>45948</v>
      </c>
      <c r="U3" s="25">
        <f t="shared" si="0"/>
        <v>45949</v>
      </c>
      <c r="V3" s="25">
        <f t="shared" si="0"/>
        <v>45950</v>
      </c>
      <c r="W3" s="25">
        <f t="shared" si="0"/>
        <v>45951</v>
      </c>
      <c r="X3" s="25">
        <f t="shared" si="0"/>
        <v>45952</v>
      </c>
      <c r="Y3" s="25">
        <f t="shared" si="0"/>
        <v>45953</v>
      </c>
      <c r="Z3" s="25">
        <f t="shared" si="0"/>
        <v>45954</v>
      </c>
      <c r="AA3" s="25">
        <f t="shared" si="0"/>
        <v>45955</v>
      </c>
      <c r="AB3" s="25">
        <f t="shared" si="0"/>
        <v>45956</v>
      </c>
      <c r="AC3" s="25">
        <f t="shared" si="0"/>
        <v>45957</v>
      </c>
      <c r="AD3" s="25">
        <f t="shared" si="0"/>
        <v>45958</v>
      </c>
      <c r="AE3" s="25">
        <f t="shared" si="0"/>
        <v>45959</v>
      </c>
      <c r="AF3" s="25">
        <f t="shared" si="0"/>
        <v>45960</v>
      </c>
      <c r="AG3" s="25">
        <f t="shared" si="0"/>
        <v>45961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45931</v>
      </c>
      <c r="D4" s="27">
        <f t="shared" si="1"/>
        <v>45932</v>
      </c>
      <c r="E4" s="27">
        <f t="shared" si="1"/>
        <v>45933</v>
      </c>
      <c r="F4" s="27">
        <f t="shared" si="1"/>
        <v>45934</v>
      </c>
      <c r="G4" s="27">
        <f t="shared" si="1"/>
        <v>45935</v>
      </c>
      <c r="H4" s="27">
        <f t="shared" si="1"/>
        <v>45936</v>
      </c>
      <c r="I4" s="27">
        <f t="shared" si="1"/>
        <v>45937</v>
      </c>
      <c r="J4" s="27">
        <f t="shared" si="1"/>
        <v>45938</v>
      </c>
      <c r="K4" s="27">
        <f t="shared" si="1"/>
        <v>45939</v>
      </c>
      <c r="L4" s="27">
        <f t="shared" si="1"/>
        <v>45940</v>
      </c>
      <c r="M4" s="27">
        <f t="shared" si="1"/>
        <v>45941</v>
      </c>
      <c r="N4" s="27">
        <f t="shared" si="1"/>
        <v>45942</v>
      </c>
      <c r="O4" s="27">
        <f t="shared" si="1"/>
        <v>45943</v>
      </c>
      <c r="P4" s="27">
        <f t="shared" si="1"/>
        <v>45944</v>
      </c>
      <c r="Q4" s="27">
        <f t="shared" si="1"/>
        <v>45945</v>
      </c>
      <c r="R4" s="27">
        <f t="shared" si="1"/>
        <v>45946</v>
      </c>
      <c r="S4" s="27">
        <f t="shared" si="1"/>
        <v>45947</v>
      </c>
      <c r="T4" s="27">
        <f t="shared" si="1"/>
        <v>45948</v>
      </c>
      <c r="U4" s="27">
        <f t="shared" si="1"/>
        <v>45949</v>
      </c>
      <c r="V4" s="27">
        <f t="shared" si="1"/>
        <v>45950</v>
      </c>
      <c r="W4" s="27">
        <f t="shared" si="1"/>
        <v>45951</v>
      </c>
      <c r="X4" s="27">
        <f t="shared" si="1"/>
        <v>45952</v>
      </c>
      <c r="Y4" s="27">
        <f t="shared" si="1"/>
        <v>45953</v>
      </c>
      <c r="Z4" s="27">
        <f t="shared" si="1"/>
        <v>45954</v>
      </c>
      <c r="AA4" s="27">
        <f t="shared" si="1"/>
        <v>45955</v>
      </c>
      <c r="AB4" s="27">
        <f t="shared" si="1"/>
        <v>45956</v>
      </c>
      <c r="AC4" s="27">
        <f t="shared" si="1"/>
        <v>45957</v>
      </c>
      <c r="AD4" s="27">
        <f t="shared" si="1"/>
        <v>45958</v>
      </c>
      <c r="AE4" s="27">
        <f t="shared" si="1"/>
        <v>45959</v>
      </c>
      <c r="AF4" s="27">
        <f t="shared" si="1"/>
        <v>45960</v>
      </c>
      <c r="AG4" s="27">
        <f t="shared" si="1"/>
        <v>45961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/>
      <c r="AI5" s="40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1"/>
      <c r="AH6" s="39"/>
      <c r="AI6" s="44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/>
      <c r="AI7" s="44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>
        <f>SUBTOTAL(103,$B$5:B16)</f>
        <v>0</v>
      </c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  <row r="47" s="15" customFormat="1" customHeight="1" spans="1:3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L47" s="18"/>
    </row>
    <row r="48" s="15" customFormat="1" customHeight="1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L48" s="18"/>
    </row>
    <row r="49" s="15" customFormat="1" customHeight="1" spans="1:3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L49" s="18"/>
    </row>
    <row r="50" s="15" customFormat="1" customHeight="1" spans="1:3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L50" s="18"/>
    </row>
    <row r="51" s="15" customFormat="1" customHeight="1" spans="1:3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L51" s="18"/>
    </row>
    <row r="52" s="15" customFormat="1" customHeight="1" spans="1:3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L52" s="18"/>
    </row>
    <row r="53" s="15" customFormat="1" customHeight="1" spans="1:3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8"/>
    </row>
    <row r="54" s="15" customFormat="1" customHeight="1" spans="1:3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L54" s="18"/>
    </row>
    <row r="55" s="15" customFormat="1" customHeight="1" spans="1:3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</row>
    <row r="56" s="15" customFormat="1" customHeight="1" spans="1:3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L56" s="18"/>
    </row>
    <row r="57" s="15" customFormat="1" customHeight="1" spans="1:3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L57" s="18"/>
    </row>
    <row r="58" s="15" customFormat="1" customHeight="1" spans="1:3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L58" s="18"/>
    </row>
  </sheetData>
  <autoFilter ref="A4:AL58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7" fitToHeight="2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'日期设置-隐藏'!B12&amp;'日期设置-隐藏'!D12&amp;'日期设置-隐藏'!E12&amp;'日期设置-隐藏'!G12&amp;"研发人员工时记录表"</f>
        <v>2025年10月份研发人员工时记录表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B34"/>
  <sheetViews>
    <sheetView zoomScale="110" zoomScaleNormal="110"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'日期设置-隐藏'!B13&amp;'日期设置-隐藏'!D13&amp;'日期设置-隐藏'!E13&amp;'日期设置-隐藏'!G13&amp;"研发人员工资、社会保险、住房公积金分配表"</f>
        <v>2025年11月份研发人员工资、社会保险、住房公积金分配表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</sheetData>
  <autoFilter ref="Q5:R46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6"/>
  <sheetViews>
    <sheetView workbookViewId="0">
      <selection activeCell="A1" sqref="A1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3" width="3.16666666666667" style="17" customWidth="1"/>
    <col min="34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'日期设置-隐藏'!B13&amp;'日期设置-隐藏'!D13&amp;'日期设置-隐藏'!E13&amp;'日期设置-隐藏'!G13&amp;"研发工时统计表"</f>
        <v>2025年11月份研发工时统计表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DATE('日期设置-隐藏'!B13,'日期设置-隐藏'!E13,1)</f>
        <v>45962</v>
      </c>
      <c r="D3" s="25">
        <f t="shared" ref="D3:AF3" si="0">C3+1</f>
        <v>45963</v>
      </c>
      <c r="E3" s="25">
        <f t="shared" si="0"/>
        <v>45964</v>
      </c>
      <c r="F3" s="25">
        <f t="shared" si="0"/>
        <v>45965</v>
      </c>
      <c r="G3" s="25">
        <f t="shared" si="0"/>
        <v>45966</v>
      </c>
      <c r="H3" s="25">
        <f t="shared" si="0"/>
        <v>45967</v>
      </c>
      <c r="I3" s="25">
        <f t="shared" si="0"/>
        <v>45968</v>
      </c>
      <c r="J3" s="25">
        <f t="shared" si="0"/>
        <v>45969</v>
      </c>
      <c r="K3" s="25">
        <f t="shared" si="0"/>
        <v>45970</v>
      </c>
      <c r="L3" s="25">
        <f t="shared" si="0"/>
        <v>45971</v>
      </c>
      <c r="M3" s="25">
        <f t="shared" si="0"/>
        <v>45972</v>
      </c>
      <c r="N3" s="25">
        <f t="shared" si="0"/>
        <v>45973</v>
      </c>
      <c r="O3" s="25">
        <f t="shared" si="0"/>
        <v>45974</v>
      </c>
      <c r="P3" s="25">
        <f t="shared" si="0"/>
        <v>45975</v>
      </c>
      <c r="Q3" s="25">
        <f t="shared" si="0"/>
        <v>45976</v>
      </c>
      <c r="R3" s="25">
        <f t="shared" si="0"/>
        <v>45977</v>
      </c>
      <c r="S3" s="25">
        <f t="shared" si="0"/>
        <v>45978</v>
      </c>
      <c r="T3" s="25">
        <f t="shared" si="0"/>
        <v>45979</v>
      </c>
      <c r="U3" s="25">
        <f t="shared" si="0"/>
        <v>45980</v>
      </c>
      <c r="V3" s="25">
        <f t="shared" si="0"/>
        <v>45981</v>
      </c>
      <c r="W3" s="25">
        <f t="shared" si="0"/>
        <v>45982</v>
      </c>
      <c r="X3" s="25">
        <f t="shared" si="0"/>
        <v>45983</v>
      </c>
      <c r="Y3" s="25">
        <f t="shared" si="0"/>
        <v>45984</v>
      </c>
      <c r="Z3" s="25">
        <f t="shared" si="0"/>
        <v>45985</v>
      </c>
      <c r="AA3" s="25">
        <f t="shared" si="0"/>
        <v>45986</v>
      </c>
      <c r="AB3" s="25">
        <f t="shared" si="0"/>
        <v>45987</v>
      </c>
      <c r="AC3" s="25">
        <f t="shared" si="0"/>
        <v>45988</v>
      </c>
      <c r="AD3" s="25">
        <f t="shared" si="0"/>
        <v>45989</v>
      </c>
      <c r="AE3" s="25">
        <f t="shared" si="0"/>
        <v>45990</v>
      </c>
      <c r="AF3" s="25">
        <f t="shared" si="0"/>
        <v>45991</v>
      </c>
      <c r="AG3" s="24" t="s">
        <v>18</v>
      </c>
      <c r="AH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F4" si="1">C3</f>
        <v>45962</v>
      </c>
      <c r="D4" s="27">
        <f t="shared" si="1"/>
        <v>45963</v>
      </c>
      <c r="E4" s="27">
        <f t="shared" si="1"/>
        <v>45964</v>
      </c>
      <c r="F4" s="27">
        <f t="shared" si="1"/>
        <v>45965</v>
      </c>
      <c r="G4" s="27">
        <f t="shared" si="1"/>
        <v>45966</v>
      </c>
      <c r="H4" s="27">
        <f t="shared" si="1"/>
        <v>45967</v>
      </c>
      <c r="I4" s="27">
        <f t="shared" si="1"/>
        <v>45968</v>
      </c>
      <c r="J4" s="27">
        <f t="shared" si="1"/>
        <v>45969</v>
      </c>
      <c r="K4" s="27">
        <f t="shared" si="1"/>
        <v>45970</v>
      </c>
      <c r="L4" s="27">
        <f t="shared" si="1"/>
        <v>45971</v>
      </c>
      <c r="M4" s="27">
        <f t="shared" si="1"/>
        <v>45972</v>
      </c>
      <c r="N4" s="27">
        <f t="shared" si="1"/>
        <v>45973</v>
      </c>
      <c r="O4" s="27">
        <f t="shared" si="1"/>
        <v>45974</v>
      </c>
      <c r="P4" s="27">
        <f t="shared" si="1"/>
        <v>45975</v>
      </c>
      <c r="Q4" s="27">
        <f t="shared" si="1"/>
        <v>45976</v>
      </c>
      <c r="R4" s="27">
        <f t="shared" si="1"/>
        <v>45977</v>
      </c>
      <c r="S4" s="27">
        <f t="shared" si="1"/>
        <v>45978</v>
      </c>
      <c r="T4" s="27">
        <f t="shared" si="1"/>
        <v>45979</v>
      </c>
      <c r="U4" s="27">
        <f t="shared" si="1"/>
        <v>45980</v>
      </c>
      <c r="V4" s="27">
        <f t="shared" si="1"/>
        <v>45981</v>
      </c>
      <c r="W4" s="27">
        <f t="shared" si="1"/>
        <v>45982</v>
      </c>
      <c r="X4" s="27">
        <f t="shared" si="1"/>
        <v>45983</v>
      </c>
      <c r="Y4" s="27">
        <f t="shared" si="1"/>
        <v>45984</v>
      </c>
      <c r="Z4" s="27">
        <f t="shared" si="1"/>
        <v>45985</v>
      </c>
      <c r="AA4" s="27">
        <f t="shared" si="1"/>
        <v>45986</v>
      </c>
      <c r="AB4" s="27">
        <f t="shared" si="1"/>
        <v>45987</v>
      </c>
      <c r="AC4" s="27">
        <f t="shared" si="1"/>
        <v>45988</v>
      </c>
      <c r="AD4" s="27">
        <f t="shared" si="1"/>
        <v>45989</v>
      </c>
      <c r="AE4" s="27">
        <f t="shared" si="1"/>
        <v>45990</v>
      </c>
      <c r="AF4" s="27">
        <f t="shared" si="1"/>
        <v>45991</v>
      </c>
      <c r="AG4" s="26"/>
      <c r="AH4" s="36"/>
      <c r="AI4" s="37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9"/>
      <c r="AH5" s="40"/>
      <c r="AI5" s="14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9"/>
      <c r="AH6" s="44"/>
      <c r="AI6" s="41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9"/>
      <c r="AH7" s="44"/>
      <c r="AI7" s="41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9"/>
      <c r="AH8" s="44"/>
      <c r="AI8" s="41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9"/>
      <c r="AH9" s="44"/>
      <c r="AI9" s="41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9"/>
      <c r="AH10" s="44"/>
      <c r="AI10" s="41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9"/>
      <c r="AH11" s="44"/>
      <c r="AI11" s="41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9"/>
      <c r="AH12" s="44"/>
      <c r="AI12" s="41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9"/>
      <c r="AH13" s="44"/>
      <c r="AI13" s="41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9"/>
      <c r="AH14" s="44"/>
      <c r="AI14" s="41"/>
      <c r="AJ14" s="41"/>
      <c r="AK14" s="42"/>
      <c r="AL14" s="43"/>
    </row>
    <row r="15" s="16" customFormat="1" customHeight="1" spans="1:38">
      <c r="A15" s="28"/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9"/>
      <c r="AH15" s="44"/>
      <c r="AI15" s="41"/>
      <c r="AJ15" s="41"/>
      <c r="AK15" s="42"/>
      <c r="AL15" s="43"/>
    </row>
    <row r="16" s="16" customFormat="1" customHeight="1" spans="1:38">
      <c r="A16" s="28"/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9"/>
      <c r="AH16" s="44"/>
      <c r="AI16" s="41"/>
      <c r="AJ16" s="41"/>
      <c r="AK16" s="42"/>
      <c r="AL16" s="43"/>
    </row>
    <row r="17" s="16" customFormat="1" customHeight="1" spans="1:38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9"/>
      <c r="AH17" s="44"/>
      <c r="AI17" s="41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9"/>
      <c r="AH18" s="44"/>
      <c r="AI18" s="41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9"/>
      <c r="AH19" s="44"/>
      <c r="AI19" s="41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9"/>
      <c r="AH20" s="44"/>
      <c r="AI20" s="41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9"/>
      <c r="AH21" s="44"/>
      <c r="AI21" s="41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9"/>
      <c r="AH22" s="44"/>
      <c r="AI22" s="41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9"/>
      <c r="AH23" s="44"/>
      <c r="AI23" s="41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  <row r="25" s="15" customFormat="1" customHeight="1" spans="1:3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L25" s="18"/>
    </row>
    <row r="26" s="15" customFormat="1" customHeight="1" spans="1:3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L26" s="18"/>
    </row>
    <row r="27" s="15" customFormat="1" customHeight="1" spans="1:3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L27" s="18"/>
    </row>
    <row r="28" s="15" customFormat="1" customHeight="1" spans="1:3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L28" s="18"/>
    </row>
    <row r="29" s="15" customFormat="1" customHeight="1" spans="1:3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8"/>
    </row>
    <row r="30" s="15" customFormat="1" customHeight="1" spans="1:3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L30" s="18"/>
    </row>
    <row r="31" s="15" customFormat="1" customHeight="1" spans="1:3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L31" s="18"/>
    </row>
    <row r="32" s="15" customFormat="1" customHeight="1" spans="1:3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L32" s="18"/>
    </row>
    <row r="33" s="15" customFormat="1" customHeight="1" spans="1:3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L33" s="18"/>
    </row>
    <row r="34" s="15" customFormat="1" customHeight="1" spans="1:3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L34" s="18"/>
    </row>
    <row r="35" s="15" customFormat="1" customHeight="1" spans="1:3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8"/>
    </row>
    <row r="36" s="15" customFormat="1" customHeight="1" spans="1:3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L36" s="18"/>
    </row>
    <row r="37" s="15" customFormat="1" customHeight="1" spans="1:3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8"/>
    </row>
    <row r="38" s="15" customFormat="1" customHeight="1" spans="1: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L38" s="18"/>
    </row>
    <row r="39" s="15" customFormat="1" customHeight="1" spans="1:3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L39" s="18"/>
    </row>
    <row r="40" s="15" customFormat="1" customHeight="1" spans="1:3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L40" s="18"/>
    </row>
    <row r="41" s="15" customFormat="1" customHeight="1" spans="1:3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L41" s="18"/>
    </row>
    <row r="42" s="15" customFormat="1" customHeight="1" spans="1:3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L42" s="18"/>
    </row>
    <row r="43" s="15" customFormat="1" customHeight="1" spans="1:3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L43" s="18"/>
    </row>
    <row r="44" s="15" customFormat="1" customHeight="1" spans="1:3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L44" s="18"/>
    </row>
    <row r="45" s="15" customFormat="1" customHeight="1" spans="1:3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L45" s="18"/>
    </row>
    <row r="46" s="15" customFormat="1" customHeight="1" spans="1:3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L46" s="18"/>
    </row>
  </sheetData>
  <autoFilter ref="A4:AK46">
    <extLst/>
  </autoFilter>
  <mergeCells count="5">
    <mergeCell ref="A3:A4"/>
    <mergeCell ref="B3:B4"/>
    <mergeCell ref="AG3:AG4"/>
    <mergeCell ref="AH3:AH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Height="2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12" sqref="G12"/>
    </sheetView>
  </sheetViews>
  <sheetFormatPr defaultColWidth="4.41666666666667" defaultRowHeight="12"/>
  <cols>
    <col min="1" max="1" width="4.41666666666667" style="15"/>
    <col min="2" max="2" width="11.1666666666667" style="15" customWidth="1"/>
    <col min="3" max="4" width="13.5833333333333" style="15" customWidth="1"/>
    <col min="5" max="5" width="16.9166666666667" style="15" customWidth="1"/>
    <col min="6" max="6" width="16.25" style="15" customWidth="1"/>
    <col min="7" max="7" width="48.25" style="15" customWidth="1"/>
    <col min="8" max="8" width="6.75" style="15" customWidth="1"/>
    <col min="9" max="9" width="10" style="15" customWidth="1"/>
    <col min="10" max="10" width="8.66666666666667" style="15" customWidth="1"/>
    <col min="11" max="16384" width="4.41666666666667" style="15"/>
  </cols>
  <sheetData>
    <row r="1" s="71" customFormat="1" ht="22.25" customHeight="1" spans="1:10">
      <c r="A1" s="20" t="str">
        <f>'日期设置-隐藏'!B13&amp;'日期设置-隐藏'!D13&amp;'日期设置-隐藏'!E13&amp;'日期设置-隐藏'!G13&amp;"研发人员工时记录表"</f>
        <v>2025年11月份研发人员工时记录表</v>
      </c>
      <c r="B1" s="20"/>
      <c r="C1" s="20"/>
      <c r="D1" s="20"/>
      <c r="E1" s="20"/>
      <c r="F1" s="20"/>
      <c r="G1" s="20"/>
      <c r="H1" s="20"/>
      <c r="I1" s="20"/>
      <c r="J1" s="75"/>
    </row>
    <row r="2" ht="20" customHeight="1" spans="1:10">
      <c r="A2" s="72" t="s">
        <v>41</v>
      </c>
      <c r="C2" s="22"/>
      <c r="D2" s="22" t="s">
        <v>42</v>
      </c>
      <c r="F2" s="22"/>
      <c r="G2" s="22"/>
      <c r="J2" s="14"/>
    </row>
    <row r="3" ht="20" customHeight="1" spans="1:10">
      <c r="A3" s="73" t="s">
        <v>43</v>
      </c>
      <c r="B3" s="40" t="s">
        <v>83</v>
      </c>
      <c r="C3" s="40" t="s">
        <v>44</v>
      </c>
      <c r="D3" s="40" t="s">
        <v>84</v>
      </c>
      <c r="E3" s="40" t="s">
        <v>85</v>
      </c>
      <c r="F3" s="40" t="s">
        <v>46</v>
      </c>
      <c r="G3" s="40" t="s">
        <v>86</v>
      </c>
      <c r="J3" s="14"/>
    </row>
    <row r="4" ht="20" customHeight="1" spans="1:10">
      <c r="A4" s="73"/>
      <c r="B4" s="74"/>
      <c r="C4" s="40"/>
      <c r="D4" s="40"/>
      <c r="E4" s="40"/>
      <c r="F4" s="40"/>
      <c r="G4" s="40"/>
      <c r="J4" s="14"/>
    </row>
    <row r="5" ht="20" customHeight="1" spans="1:10">
      <c r="A5" s="73"/>
      <c r="B5" s="74"/>
      <c r="C5" s="40"/>
      <c r="D5" s="40"/>
      <c r="E5" s="40"/>
      <c r="F5" s="40"/>
      <c r="G5" s="40"/>
      <c r="J5" s="14"/>
    </row>
    <row r="6" ht="20" customHeight="1" spans="1:10">
      <c r="A6" s="73"/>
      <c r="B6" s="74"/>
      <c r="C6" s="40"/>
      <c r="D6" s="40"/>
      <c r="E6" s="40"/>
      <c r="F6" s="40"/>
      <c r="G6" s="40"/>
      <c r="J6" s="14"/>
    </row>
    <row r="7" ht="20" customHeight="1" spans="1:10">
      <c r="A7" s="73"/>
      <c r="B7" s="74"/>
      <c r="C7" s="40"/>
      <c r="D7" s="40"/>
      <c r="E7" s="40"/>
      <c r="F7" s="40"/>
      <c r="G7" s="40"/>
      <c r="J7" s="14"/>
    </row>
    <row r="8" ht="20" customHeight="1" spans="1:10">
      <c r="A8" s="73"/>
      <c r="B8" s="74"/>
      <c r="C8" s="40"/>
      <c r="D8" s="40"/>
      <c r="E8" s="40"/>
      <c r="F8" s="40"/>
      <c r="G8" s="40"/>
      <c r="J8" s="14"/>
    </row>
    <row r="9" ht="20" customHeight="1" spans="1:10">
      <c r="A9" s="73"/>
      <c r="B9" s="74"/>
      <c r="C9" s="40"/>
      <c r="D9" s="40"/>
      <c r="E9" s="40"/>
      <c r="F9" s="40"/>
      <c r="G9" s="40"/>
      <c r="J9" s="14"/>
    </row>
    <row r="10" ht="20" customHeight="1" spans="1:1">
      <c r="A10" s="15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AB34"/>
  <sheetViews>
    <sheetView zoomScale="110" zoomScaleNormal="110" workbookViewId="0">
      <pane ySplit="5" topLeftCell="A6" activePane="bottomLeft" state="frozen"/>
      <selection/>
      <selection pane="bottomLeft" activeCell="A1" sqref="A1:S1"/>
    </sheetView>
  </sheetViews>
  <sheetFormatPr defaultColWidth="9.75" defaultRowHeight="31" customHeight="1"/>
  <cols>
    <col min="1" max="1" width="4" style="47" customWidth="1"/>
    <col min="2" max="2" width="6.66666666666667" style="47" customWidth="1"/>
    <col min="3" max="3" width="7.91666666666667" style="47" customWidth="1"/>
    <col min="4" max="4" width="7.33333333333333" style="47" customWidth="1"/>
    <col min="5" max="5" width="8.16666666666667" style="48" customWidth="1"/>
    <col min="6" max="6" width="12.4166666666667" style="49" customWidth="1"/>
    <col min="7" max="10" width="11.8333333333333" style="49" customWidth="1"/>
    <col min="11" max="11" width="12.0833333333333" style="49" customWidth="1"/>
    <col min="12" max="12" width="8.75" style="50" customWidth="1"/>
    <col min="13" max="13" width="11.4166666666667" style="51" customWidth="1"/>
    <col min="14" max="17" width="12" style="51" customWidth="1"/>
    <col min="18" max="18" width="12.3333333333333" style="51" customWidth="1"/>
    <col min="19" max="19" width="13" style="51"/>
    <col min="20" max="20" width="9.75" style="46"/>
    <col min="21" max="21" width="9.58333333333333" style="15" customWidth="1"/>
    <col min="22" max="22" width="39.75" style="18" customWidth="1"/>
    <col min="23" max="16378" width="9.75" style="46"/>
    <col min="16379" max="16384" width="9.75" style="52"/>
  </cols>
  <sheetData>
    <row r="1" s="45" customFormat="1" customHeight="1" spans="1:22">
      <c r="A1" s="53" t="str">
        <f>'日期设置-隐藏'!B14&amp;'日期设置-隐藏'!D14&amp;'日期设置-隐藏'!E14&amp;'日期设置-隐藏'!G14&amp;"研发人员工资、社会保险、住房公积金分配表"</f>
        <v>2025年12月份研发人员工资、社会保险、住房公积金分配表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61"/>
      <c r="N1" s="61"/>
      <c r="O1" s="61"/>
      <c r="P1" s="61"/>
      <c r="Q1" s="61"/>
      <c r="R1" s="61"/>
      <c r="S1" s="61"/>
      <c r="U1" s="34" t="s">
        <v>40</v>
      </c>
      <c r="V1" s="34"/>
    </row>
    <row r="2" s="45" customFormat="1" customHeight="1" spans="1:22">
      <c r="A2" s="55" t="s">
        <v>41</v>
      </c>
      <c r="B2" s="53"/>
      <c r="C2" s="56" t="e">
        <f ca="1" t="array" ref="C2">LOOKUP(1,0/SUBTOTAL(3,OFFSET(U5,ROW(U6:U100)-5,)),U6:U100)</f>
        <v>#N/A</v>
      </c>
      <c r="D2" s="53"/>
      <c r="E2" s="48" t="s">
        <v>42</v>
      </c>
      <c r="F2" s="23" t="e">
        <f ca="1" t="array" ref="F2">LOOKUP(1,0/SUBTOTAL(3,OFFSET(V5,ROW(V6:V113)-5,)),V6:V113)</f>
        <v>#N/A</v>
      </c>
      <c r="G2" s="53"/>
      <c r="H2" s="53"/>
      <c r="I2" s="53"/>
      <c r="J2" s="53"/>
      <c r="K2" s="53"/>
      <c r="L2" s="53"/>
      <c r="M2" s="61"/>
      <c r="N2" s="61"/>
      <c r="O2" s="61"/>
      <c r="P2" s="61"/>
      <c r="Q2" s="61"/>
      <c r="R2" s="61"/>
      <c r="S2" s="49" t="s">
        <v>53</v>
      </c>
      <c r="U2" s="34"/>
      <c r="V2" s="34"/>
    </row>
    <row r="3" s="46" customFormat="1" customHeight="1" spans="1:22">
      <c r="A3" s="57" t="s">
        <v>43</v>
      </c>
      <c r="B3" s="58" t="s">
        <v>54</v>
      </c>
      <c r="C3" s="58" t="s">
        <v>44</v>
      </c>
      <c r="D3" s="57" t="s">
        <v>55</v>
      </c>
      <c r="E3" s="59" t="s">
        <v>56</v>
      </c>
      <c r="F3" s="57" t="s">
        <v>15</v>
      </c>
      <c r="G3" s="57" t="s">
        <v>57</v>
      </c>
      <c r="H3" s="57" t="s">
        <v>58</v>
      </c>
      <c r="I3" s="57" t="s">
        <v>59</v>
      </c>
      <c r="J3" s="57" t="s">
        <v>60</v>
      </c>
      <c r="K3" s="57" t="s">
        <v>61</v>
      </c>
      <c r="L3" s="62" t="s">
        <v>47</v>
      </c>
      <c r="M3" s="63" t="s">
        <v>62</v>
      </c>
      <c r="N3" s="63"/>
      <c r="O3" s="63"/>
      <c r="P3" s="63"/>
      <c r="Q3" s="63"/>
      <c r="R3" s="63"/>
      <c r="S3" s="63"/>
      <c r="U3" s="34"/>
      <c r="V3" s="34"/>
    </row>
    <row r="4" s="46" customFormat="1" customHeight="1" spans="1:22">
      <c r="A4" s="57"/>
      <c r="B4" s="58"/>
      <c r="C4" s="58"/>
      <c r="D4" s="57"/>
      <c r="E4" s="59"/>
      <c r="F4" s="57"/>
      <c r="G4" s="57"/>
      <c r="H4" s="57"/>
      <c r="I4" s="57"/>
      <c r="J4" s="57"/>
      <c r="K4" s="57"/>
      <c r="L4" s="62"/>
      <c r="M4" s="63" t="s">
        <v>15</v>
      </c>
      <c r="N4" s="63" t="s">
        <v>57</v>
      </c>
      <c r="O4" s="63" t="s">
        <v>58</v>
      </c>
      <c r="P4" s="63" t="s">
        <v>59</v>
      </c>
      <c r="Q4" s="63" t="s">
        <v>60</v>
      </c>
      <c r="R4" s="66" t="s">
        <v>17</v>
      </c>
      <c r="S4" s="66" t="s">
        <v>18</v>
      </c>
      <c r="U4" s="67"/>
      <c r="V4" s="67"/>
    </row>
    <row r="5" s="46" customFormat="1" customHeight="1" spans="1:28">
      <c r="A5" s="57" t="s">
        <v>63</v>
      </c>
      <c r="B5" s="58" t="s">
        <v>64</v>
      </c>
      <c r="C5" s="58" t="s">
        <v>65</v>
      </c>
      <c r="D5" s="58" t="s">
        <v>66</v>
      </c>
      <c r="E5" s="59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72</v>
      </c>
      <c r="K5" s="57" t="s">
        <v>73</v>
      </c>
      <c r="L5" s="62" t="s">
        <v>74</v>
      </c>
      <c r="M5" s="63" t="s">
        <v>75</v>
      </c>
      <c r="N5" s="63" t="s">
        <v>76</v>
      </c>
      <c r="O5" s="63" t="s">
        <v>77</v>
      </c>
      <c r="P5" s="63" t="s">
        <v>78</v>
      </c>
      <c r="Q5" s="63" t="s">
        <v>79</v>
      </c>
      <c r="R5" s="66" t="s">
        <v>80</v>
      </c>
      <c r="S5" s="66" t="s">
        <v>81</v>
      </c>
      <c r="U5" s="38" t="s">
        <v>14</v>
      </c>
      <c r="V5" s="38" t="s">
        <v>50</v>
      </c>
      <c r="X5" s="38" t="s">
        <v>14</v>
      </c>
      <c r="Y5" s="63" t="s">
        <v>15</v>
      </c>
      <c r="Z5" s="63" t="s">
        <v>16</v>
      </c>
      <c r="AA5" s="66" t="s">
        <v>17</v>
      </c>
      <c r="AB5" s="66" t="s">
        <v>18</v>
      </c>
    </row>
    <row r="6" s="46" customFormat="1" customHeight="1" spans="1:28">
      <c r="A6" s="58">
        <f>SUBTOTAL(103,$C$6:C6)</f>
        <v>0</v>
      </c>
      <c r="B6" s="43"/>
      <c r="C6" s="29"/>
      <c r="D6" s="58"/>
      <c r="E6" s="10"/>
      <c r="F6" s="60"/>
      <c r="G6" s="60"/>
      <c r="H6" s="60"/>
      <c r="I6" s="60"/>
      <c r="J6" s="60"/>
      <c r="K6" s="60"/>
      <c r="L6" s="64"/>
      <c r="M6" s="60"/>
      <c r="N6" s="60"/>
      <c r="O6" s="60"/>
      <c r="P6" s="60"/>
      <c r="Q6" s="60"/>
      <c r="R6" s="60"/>
      <c r="S6" s="60"/>
      <c r="U6" s="42"/>
      <c r="V6" s="43"/>
      <c r="X6" s="58"/>
      <c r="Y6" s="70"/>
      <c r="Z6" s="70"/>
      <c r="AA6" s="70"/>
      <c r="AB6" s="70"/>
    </row>
    <row r="7" s="46" customFormat="1" customHeight="1" spans="1:28">
      <c r="A7" s="58">
        <f>SUBTOTAL(103,$C$6:C7)</f>
        <v>0</v>
      </c>
      <c r="B7" s="43"/>
      <c r="C7" s="29"/>
      <c r="D7" s="58"/>
      <c r="E7" s="10"/>
      <c r="F7" s="60"/>
      <c r="G7" s="60"/>
      <c r="H7" s="60"/>
      <c r="I7" s="60"/>
      <c r="J7" s="60"/>
      <c r="K7" s="60"/>
      <c r="L7" s="64"/>
      <c r="M7" s="60"/>
      <c r="N7" s="60"/>
      <c r="O7" s="60"/>
      <c r="P7" s="60"/>
      <c r="Q7" s="60"/>
      <c r="R7" s="60"/>
      <c r="S7" s="60"/>
      <c r="U7" s="42"/>
      <c r="V7" s="43"/>
      <c r="X7" s="58"/>
      <c r="Y7" s="70"/>
      <c r="Z7" s="70"/>
      <c r="AA7" s="70"/>
      <c r="AB7" s="70"/>
    </row>
    <row r="8" s="46" customFormat="1" customHeight="1" spans="1:28">
      <c r="A8" s="58">
        <f>SUBTOTAL(103,$C$6:C8)</f>
        <v>0</v>
      </c>
      <c r="B8" s="43"/>
      <c r="C8" s="29"/>
      <c r="D8" s="58"/>
      <c r="E8" s="10"/>
      <c r="F8" s="60"/>
      <c r="G8" s="60"/>
      <c r="H8" s="60"/>
      <c r="I8" s="60"/>
      <c r="J8" s="60"/>
      <c r="K8" s="60"/>
      <c r="L8" s="64"/>
      <c r="M8" s="60"/>
      <c r="N8" s="60"/>
      <c r="O8" s="60"/>
      <c r="P8" s="60"/>
      <c r="Q8" s="60"/>
      <c r="R8" s="60"/>
      <c r="S8" s="60"/>
      <c r="U8" s="42"/>
      <c r="V8" s="43"/>
      <c r="X8" s="58"/>
      <c r="Y8" s="70"/>
      <c r="Z8" s="70"/>
      <c r="AA8" s="70"/>
      <c r="AB8" s="70"/>
    </row>
    <row r="9" s="46" customFormat="1" customHeight="1" spans="1:28">
      <c r="A9" s="58">
        <f>SUBTOTAL(103,$C$6:C9)</f>
        <v>0</v>
      </c>
      <c r="B9" s="43"/>
      <c r="C9" s="29"/>
      <c r="D9" s="58"/>
      <c r="E9" s="10"/>
      <c r="F9" s="60"/>
      <c r="G9" s="60"/>
      <c r="H9" s="60"/>
      <c r="I9" s="60"/>
      <c r="J9" s="60"/>
      <c r="K9" s="60"/>
      <c r="L9" s="64"/>
      <c r="M9" s="60"/>
      <c r="N9" s="60"/>
      <c r="O9" s="60"/>
      <c r="P9" s="60"/>
      <c r="Q9" s="60"/>
      <c r="R9" s="60"/>
      <c r="S9" s="60"/>
      <c r="U9" s="42"/>
      <c r="V9" s="43"/>
      <c r="X9" s="58"/>
      <c r="Y9" s="70"/>
      <c r="Z9" s="70"/>
      <c r="AA9" s="70"/>
      <c r="AB9" s="70"/>
    </row>
    <row r="10" s="46" customFormat="1" customHeight="1" spans="1:28">
      <c r="A10" s="58">
        <f>SUBTOTAL(103,$C$6:C10)</f>
        <v>0</v>
      </c>
      <c r="B10" s="43"/>
      <c r="C10" s="29"/>
      <c r="D10" s="58"/>
      <c r="E10" s="10"/>
      <c r="F10" s="60"/>
      <c r="G10" s="60"/>
      <c r="H10" s="60"/>
      <c r="I10" s="60"/>
      <c r="J10" s="60"/>
      <c r="K10" s="60"/>
      <c r="L10" s="64"/>
      <c r="M10" s="60"/>
      <c r="N10" s="60"/>
      <c r="O10" s="60"/>
      <c r="P10" s="60"/>
      <c r="Q10" s="60"/>
      <c r="R10" s="60"/>
      <c r="S10" s="60"/>
      <c r="U10" s="42"/>
      <c r="V10" s="43"/>
      <c r="X10" s="58"/>
      <c r="Y10" s="70"/>
      <c r="Z10" s="70"/>
      <c r="AA10" s="70"/>
      <c r="AB10" s="70"/>
    </row>
    <row r="11" s="46" customFormat="1" customHeight="1" spans="1:28">
      <c r="A11" s="58">
        <f>SUBTOTAL(103,$C$6:C11)</f>
        <v>0</v>
      </c>
      <c r="B11" s="43"/>
      <c r="C11" s="29"/>
      <c r="D11" s="58"/>
      <c r="E11" s="10"/>
      <c r="F11" s="60"/>
      <c r="G11" s="60"/>
      <c r="H11" s="60"/>
      <c r="I11" s="60"/>
      <c r="J11" s="60"/>
      <c r="K11" s="60"/>
      <c r="L11" s="64"/>
      <c r="M11" s="60"/>
      <c r="N11" s="60"/>
      <c r="O11" s="60"/>
      <c r="P11" s="60"/>
      <c r="Q11" s="60"/>
      <c r="R11" s="60"/>
      <c r="S11" s="60"/>
      <c r="U11" s="42"/>
      <c r="V11" s="43"/>
      <c r="X11" s="58"/>
      <c r="Y11" s="70"/>
      <c r="Z11" s="70"/>
      <c r="AA11" s="70"/>
      <c r="AB11" s="70"/>
    </row>
    <row r="12" s="46" customFormat="1" customHeight="1" spans="1:28">
      <c r="A12" s="58">
        <f>SUBTOTAL(103,$C$6:C12)</f>
        <v>0</v>
      </c>
      <c r="B12" s="43"/>
      <c r="C12" s="29"/>
      <c r="D12" s="58"/>
      <c r="E12" s="10"/>
      <c r="F12" s="60"/>
      <c r="G12" s="60"/>
      <c r="H12" s="60"/>
      <c r="I12" s="60"/>
      <c r="J12" s="60"/>
      <c r="K12" s="60"/>
      <c r="L12" s="64"/>
      <c r="M12" s="60"/>
      <c r="N12" s="60"/>
      <c r="O12" s="60"/>
      <c r="P12" s="60"/>
      <c r="Q12" s="60"/>
      <c r="R12" s="60"/>
      <c r="S12" s="60"/>
      <c r="U12" s="42"/>
      <c r="V12" s="43"/>
      <c r="X12" s="58"/>
      <c r="Y12" s="70"/>
      <c r="Z12" s="70"/>
      <c r="AA12" s="70"/>
      <c r="AB12" s="70"/>
    </row>
    <row r="13" s="46" customFormat="1" customHeight="1" spans="1:28">
      <c r="A13" s="58">
        <f>SUBTOTAL(103,$C$6:C13)</f>
        <v>0</v>
      </c>
      <c r="B13" s="32"/>
      <c r="C13" s="32"/>
      <c r="D13" s="58"/>
      <c r="E13" s="10"/>
      <c r="F13" s="60"/>
      <c r="G13" s="60"/>
      <c r="H13" s="60"/>
      <c r="I13" s="60"/>
      <c r="J13" s="60"/>
      <c r="K13" s="60"/>
      <c r="L13" s="64"/>
      <c r="M13" s="60"/>
      <c r="N13" s="60"/>
      <c r="O13" s="60"/>
      <c r="P13" s="60"/>
      <c r="Q13" s="60"/>
      <c r="R13" s="60"/>
      <c r="S13" s="60"/>
      <c r="U13" s="42"/>
      <c r="V13" s="43"/>
      <c r="X13" s="58"/>
      <c r="Y13" s="70"/>
      <c r="Z13" s="70"/>
      <c r="AA13" s="70"/>
      <c r="AB13" s="70"/>
    </row>
    <row r="14" s="46" customFormat="1" customHeight="1" spans="1:28">
      <c r="A14" s="58">
        <f>SUBTOTAL(103,$C$6:C14)</f>
        <v>0</v>
      </c>
      <c r="B14" s="10"/>
      <c r="C14" s="10"/>
      <c r="D14" s="58"/>
      <c r="E14" s="10"/>
      <c r="F14" s="60"/>
      <c r="G14" s="60"/>
      <c r="H14" s="60"/>
      <c r="I14" s="60"/>
      <c r="J14" s="60"/>
      <c r="K14" s="60"/>
      <c r="L14" s="64"/>
      <c r="M14" s="65"/>
      <c r="N14" s="60"/>
      <c r="O14" s="60"/>
      <c r="P14" s="60"/>
      <c r="Q14" s="60"/>
      <c r="R14" s="60"/>
      <c r="S14" s="60"/>
      <c r="U14" s="42"/>
      <c r="V14" s="43"/>
      <c r="X14" s="58"/>
      <c r="Y14" s="70"/>
      <c r="Z14" s="70"/>
      <c r="AA14" s="70"/>
      <c r="AB14" s="70"/>
    </row>
    <row r="15" s="46" customFormat="1" customHeight="1" spans="1:28">
      <c r="A15" s="58">
        <f>SUBTOTAL(103,$C$6:C15)</f>
        <v>0</v>
      </c>
      <c r="B15" s="43"/>
      <c r="C15" s="29"/>
      <c r="D15" s="58"/>
      <c r="E15" s="10"/>
      <c r="F15" s="60"/>
      <c r="G15" s="60"/>
      <c r="H15" s="60"/>
      <c r="I15" s="60"/>
      <c r="J15" s="60"/>
      <c r="K15" s="60"/>
      <c r="L15" s="64"/>
      <c r="M15" s="60"/>
      <c r="N15" s="60"/>
      <c r="O15" s="60"/>
      <c r="P15" s="60"/>
      <c r="Q15" s="60"/>
      <c r="R15" s="60"/>
      <c r="S15" s="60"/>
      <c r="U15" s="42"/>
      <c r="V15" s="43"/>
      <c r="X15" s="58"/>
      <c r="Y15" s="70"/>
      <c r="Z15" s="70"/>
      <c r="AA15" s="70"/>
      <c r="AB15" s="70"/>
    </row>
    <row r="16" s="46" customFormat="1" customHeight="1" spans="1:28">
      <c r="A16" s="58">
        <f>SUBTOTAL(103,$C$6:C16)</f>
        <v>0</v>
      </c>
      <c r="B16" s="43"/>
      <c r="C16" s="29"/>
      <c r="D16" s="58"/>
      <c r="E16" s="10"/>
      <c r="F16" s="60"/>
      <c r="G16" s="60"/>
      <c r="H16" s="60"/>
      <c r="I16" s="60"/>
      <c r="J16" s="60"/>
      <c r="K16" s="60"/>
      <c r="L16" s="64"/>
      <c r="M16" s="60"/>
      <c r="N16" s="60"/>
      <c r="O16" s="60"/>
      <c r="P16" s="60"/>
      <c r="Q16" s="60"/>
      <c r="R16" s="60"/>
      <c r="S16" s="60"/>
      <c r="U16" s="42"/>
      <c r="V16" s="43"/>
      <c r="X16" s="58"/>
      <c r="Y16" s="70"/>
      <c r="Z16" s="70"/>
      <c r="AA16" s="70"/>
      <c r="AB16" s="70"/>
    </row>
    <row r="17" s="46" customFormat="1" customHeight="1" spans="1:28">
      <c r="A17" s="58">
        <f>SUBTOTAL(103,$C$6:C17)</f>
        <v>0</v>
      </c>
      <c r="B17" s="43"/>
      <c r="C17" s="29"/>
      <c r="D17" s="58"/>
      <c r="E17" s="10"/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0"/>
      <c r="R17" s="60"/>
      <c r="S17" s="60"/>
      <c r="U17" s="42"/>
      <c r="V17" s="43"/>
      <c r="X17" s="58"/>
      <c r="Y17" s="70"/>
      <c r="Z17" s="70"/>
      <c r="AA17" s="70"/>
      <c r="AB17" s="70"/>
    </row>
    <row r="18" s="46" customFormat="1" customHeight="1" spans="1:28">
      <c r="A18" s="58">
        <f>SUBTOTAL(103,$C$6:C18)</f>
        <v>0</v>
      </c>
      <c r="B18" s="43"/>
      <c r="C18" s="29"/>
      <c r="D18" s="58"/>
      <c r="E18" s="10"/>
      <c r="F18" s="60"/>
      <c r="G18" s="60"/>
      <c r="H18" s="60"/>
      <c r="I18" s="60"/>
      <c r="J18" s="60"/>
      <c r="K18" s="60"/>
      <c r="L18" s="64"/>
      <c r="M18" s="60"/>
      <c r="N18" s="60"/>
      <c r="O18" s="60"/>
      <c r="P18" s="60"/>
      <c r="Q18" s="60"/>
      <c r="R18" s="60"/>
      <c r="S18" s="60"/>
      <c r="U18" s="42"/>
      <c r="V18" s="43"/>
      <c r="X18" s="58"/>
      <c r="Y18" s="70"/>
      <c r="Z18" s="70"/>
      <c r="AA18" s="70"/>
      <c r="AB18" s="70"/>
    </row>
    <row r="19" s="46" customFormat="1" customHeight="1" spans="1:28">
      <c r="A19" s="58">
        <f>SUBTOTAL(103,$C$6:C19)</f>
        <v>0</v>
      </c>
      <c r="B19" s="43"/>
      <c r="C19" s="29"/>
      <c r="D19" s="58"/>
      <c r="E19" s="10"/>
      <c r="F19" s="60"/>
      <c r="G19" s="60"/>
      <c r="H19" s="60"/>
      <c r="I19" s="60"/>
      <c r="J19" s="60"/>
      <c r="K19" s="60"/>
      <c r="L19" s="64"/>
      <c r="M19" s="60"/>
      <c r="N19" s="60"/>
      <c r="O19" s="60"/>
      <c r="P19" s="60"/>
      <c r="Q19" s="60"/>
      <c r="R19" s="60"/>
      <c r="S19" s="60"/>
      <c r="U19" s="42"/>
      <c r="V19" s="43"/>
      <c r="X19" s="58"/>
      <c r="Y19" s="70"/>
      <c r="Z19" s="70"/>
      <c r="AA19" s="70"/>
      <c r="AB19" s="70"/>
    </row>
    <row r="20" s="46" customFormat="1" customHeight="1" spans="1:28">
      <c r="A20" s="58">
        <f>SUBTOTAL(103,$C$6:C20)</f>
        <v>0</v>
      </c>
      <c r="B20" s="43"/>
      <c r="C20" s="29"/>
      <c r="D20" s="58"/>
      <c r="E20" s="10"/>
      <c r="F20" s="60"/>
      <c r="G20" s="60"/>
      <c r="H20" s="60"/>
      <c r="I20" s="60"/>
      <c r="J20" s="60"/>
      <c r="K20" s="60"/>
      <c r="L20" s="64"/>
      <c r="M20" s="60"/>
      <c r="N20" s="60"/>
      <c r="O20" s="60"/>
      <c r="P20" s="60"/>
      <c r="Q20" s="60"/>
      <c r="R20" s="60"/>
      <c r="S20" s="60"/>
      <c r="U20" s="42"/>
      <c r="V20" s="43"/>
      <c r="X20" s="58"/>
      <c r="Y20" s="70"/>
      <c r="Z20" s="70"/>
      <c r="AA20" s="70"/>
      <c r="AB20" s="70"/>
    </row>
    <row r="21" s="46" customFormat="1" customHeight="1" spans="1:28">
      <c r="A21" s="58">
        <f>SUBTOTAL(103,$C$6:C21)</f>
        <v>0</v>
      </c>
      <c r="B21" s="43"/>
      <c r="C21" s="29"/>
      <c r="D21" s="58"/>
      <c r="E21" s="10"/>
      <c r="F21" s="60"/>
      <c r="G21" s="60"/>
      <c r="H21" s="60"/>
      <c r="I21" s="60"/>
      <c r="J21" s="60"/>
      <c r="K21" s="60"/>
      <c r="L21" s="64"/>
      <c r="M21" s="60"/>
      <c r="N21" s="60"/>
      <c r="O21" s="60"/>
      <c r="P21" s="60"/>
      <c r="Q21" s="60"/>
      <c r="R21" s="60"/>
      <c r="S21" s="60"/>
      <c r="U21" s="42"/>
      <c r="V21" s="43"/>
      <c r="X21" s="58"/>
      <c r="Y21" s="70"/>
      <c r="Z21" s="70"/>
      <c r="AA21" s="70"/>
      <c r="AB21" s="70"/>
    </row>
    <row r="22" s="46" customFormat="1" customHeight="1" spans="1:28">
      <c r="A22" s="58">
        <f>SUBTOTAL(103,$C$6:C22)</f>
        <v>0</v>
      </c>
      <c r="B22" s="32"/>
      <c r="C22" s="29"/>
      <c r="D22" s="58"/>
      <c r="E22" s="10"/>
      <c r="F22" s="60"/>
      <c r="G22" s="60"/>
      <c r="H22" s="60"/>
      <c r="I22" s="60"/>
      <c r="J22" s="60"/>
      <c r="K22" s="60"/>
      <c r="L22" s="64"/>
      <c r="M22" s="60"/>
      <c r="N22" s="60"/>
      <c r="O22" s="60"/>
      <c r="P22" s="60"/>
      <c r="Q22" s="60"/>
      <c r="R22" s="60"/>
      <c r="S22" s="60"/>
      <c r="U22" s="42"/>
      <c r="V22" s="43"/>
      <c r="X22" s="58"/>
      <c r="Y22" s="70"/>
      <c r="Z22" s="70"/>
      <c r="AA22" s="70"/>
      <c r="AB22" s="70"/>
    </row>
    <row r="23" s="46" customFormat="1" customHeight="1" spans="1:28">
      <c r="A23" s="58">
        <f>SUBTOTAL(103,$C$6:C23)</f>
        <v>0</v>
      </c>
      <c r="B23" s="10"/>
      <c r="C23" s="29"/>
      <c r="D23" s="58"/>
      <c r="E23" s="10"/>
      <c r="F23" s="60"/>
      <c r="G23" s="60"/>
      <c r="H23" s="60"/>
      <c r="I23" s="60"/>
      <c r="J23" s="60"/>
      <c r="K23" s="60"/>
      <c r="L23" s="64"/>
      <c r="M23" s="60"/>
      <c r="N23" s="60"/>
      <c r="O23" s="60"/>
      <c r="P23" s="60"/>
      <c r="Q23" s="60"/>
      <c r="R23" s="60"/>
      <c r="S23" s="60"/>
      <c r="U23" s="42"/>
      <c r="V23" s="43"/>
      <c r="X23" s="58"/>
      <c r="Y23" s="70"/>
      <c r="Z23" s="70"/>
      <c r="AA23" s="70"/>
      <c r="AB23" s="70"/>
    </row>
    <row r="24" s="46" customFormat="1" customHeight="1" spans="1:28">
      <c r="A24" s="58">
        <f>SUBTOTAL(103,$C$6:C24)</f>
        <v>0</v>
      </c>
      <c r="B24" s="43"/>
      <c r="C24" s="29"/>
      <c r="D24" s="58"/>
      <c r="E24" s="10"/>
      <c r="F24" s="60"/>
      <c r="G24" s="60"/>
      <c r="H24" s="60"/>
      <c r="I24" s="60"/>
      <c r="J24" s="60"/>
      <c r="K24" s="60"/>
      <c r="L24" s="64"/>
      <c r="M24" s="60"/>
      <c r="N24" s="60"/>
      <c r="O24" s="60"/>
      <c r="P24" s="60"/>
      <c r="Q24" s="60"/>
      <c r="R24" s="60"/>
      <c r="S24" s="60"/>
      <c r="U24" s="42"/>
      <c r="V24" s="43"/>
      <c r="X24" s="58"/>
      <c r="Y24" s="70"/>
      <c r="Z24" s="70"/>
      <c r="AA24" s="70"/>
      <c r="AB24" s="70"/>
    </row>
    <row r="25" s="46" customFormat="1" customHeight="1" spans="1:28">
      <c r="A25" s="58" t="s">
        <v>18</v>
      </c>
      <c r="B25" s="58"/>
      <c r="C25" s="58"/>
      <c r="D25" s="58">
        <f t="shared" ref="D25:S25" si="0">SUBTOTAL(9,D6:D24)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U25" s="15"/>
      <c r="V25" s="18"/>
      <c r="X25" s="58" t="s">
        <v>38</v>
      </c>
      <c r="Y25" s="70">
        <f>SUMIF($U:$U,$X25,M:M)</f>
        <v>0</v>
      </c>
      <c r="Z25" s="70">
        <f>SUMIF($U:$U,$X25,N:N)</f>
        <v>0</v>
      </c>
      <c r="AA25" s="70">
        <f>SUMIF($U:$U,$X25,R:R)</f>
        <v>0</v>
      </c>
      <c r="AB25" s="70">
        <f>SUM(Y25:AA25)</f>
        <v>0</v>
      </c>
    </row>
    <row r="26" s="46" customFormat="1" customHeight="1" spans="1:28">
      <c r="A26" s="55" t="s">
        <v>82</v>
      </c>
      <c r="B26" s="47"/>
      <c r="C26" s="47"/>
      <c r="D26" s="47"/>
      <c r="E26" s="47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U26" s="68"/>
      <c r="V26" s="69"/>
      <c r="X26" s="70" t="s">
        <v>18</v>
      </c>
      <c r="Y26" s="70">
        <f t="shared" ref="Y26:AB26" si="1">SUBTOTAL(9,Y6:Y25)</f>
        <v>0</v>
      </c>
      <c r="Z26" s="70">
        <f t="shared" si="1"/>
        <v>0</v>
      </c>
      <c r="AA26" s="70">
        <f t="shared" si="1"/>
        <v>0</v>
      </c>
      <c r="AB26" s="70">
        <f t="shared" si="1"/>
        <v>0</v>
      </c>
    </row>
    <row r="27" s="46" customFormat="1" customHeight="1" spans="1:22">
      <c r="A27" s="47"/>
      <c r="B27" s="47"/>
      <c r="C27" s="47"/>
      <c r="D27" s="47"/>
      <c r="E27" s="48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U27" s="15"/>
      <c r="V27" s="18"/>
    </row>
    <row r="28" s="46" customFormat="1" customHeight="1" spans="1:22">
      <c r="A28" s="47"/>
      <c r="B28" s="47"/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U28" s="15"/>
      <c r="V28" s="18"/>
    </row>
    <row r="29" s="46" customFormat="1" customHeight="1" spans="1:22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U29" s="15"/>
      <c r="V29" s="18"/>
    </row>
    <row r="30" s="46" customFormat="1" customHeight="1" spans="1:22">
      <c r="A30" s="47"/>
      <c r="B30" s="47"/>
      <c r="C30" s="47"/>
      <c r="D30" s="47"/>
      <c r="E30" s="48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U30" s="15"/>
      <c r="V30" s="18"/>
    </row>
    <row r="31" s="46" customFormat="1" customHeight="1" spans="1:22">
      <c r="A31" s="47"/>
      <c r="B31" s="47"/>
      <c r="C31" s="47"/>
      <c r="D31" s="47"/>
      <c r="E31" s="48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U31" s="15"/>
      <c r="V31" s="18"/>
    </row>
    <row r="32" s="46" customFormat="1" customHeight="1" spans="1:22">
      <c r="A32" s="47"/>
      <c r="B32" s="47"/>
      <c r="C32" s="47"/>
      <c r="D32" s="47"/>
      <c r="E32" s="48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U32" s="15"/>
      <c r="V32" s="18"/>
    </row>
    <row r="33" s="46" customFormat="1" customHeight="1" spans="1:22">
      <c r="A33" s="47"/>
      <c r="B33" s="47"/>
      <c r="C33" s="47"/>
      <c r="D33" s="47"/>
      <c r="E33" s="48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U33" s="15"/>
      <c r="V33" s="18"/>
    </row>
    <row r="34" s="46" customFormat="1" customHeight="1" spans="1:22">
      <c r="A34" s="47"/>
      <c r="B34" s="47"/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U34" s="15"/>
      <c r="V34" s="18"/>
    </row>
  </sheetData>
  <autoFilter ref="Q5:R14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scale="81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4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C4" sqref="$A1:$XFD4"/>
    </sheetView>
  </sheetViews>
  <sheetFormatPr defaultColWidth="4.16666666666667" defaultRowHeight="25" customHeight="1"/>
  <cols>
    <col min="1" max="1" width="4" style="17" customWidth="1"/>
    <col min="2" max="2" width="7.41666666666667" style="17" customWidth="1"/>
    <col min="3" max="34" width="3.16666666666667" style="17" customWidth="1"/>
    <col min="35" max="36" width="9.41666666666667" style="17" customWidth="1"/>
    <col min="37" max="37" width="9.58333333333333" style="15" customWidth="1"/>
    <col min="38" max="38" width="39.75" style="18" customWidth="1"/>
    <col min="39" max="16383" width="4.16666666666667" style="17"/>
    <col min="16384" max="16384" width="4.16666666666667" style="19"/>
  </cols>
  <sheetData>
    <row r="1" s="13" customFormat="1" customHeight="1" spans="1:38">
      <c r="A1" s="20" t="str">
        <f>'日期设置-隐藏'!B14&amp;'日期设置-隐藏'!D14&amp;'日期设置-隐藏'!E14&amp;'日期设置-隐藏'!G14&amp;"研发工时统计表"</f>
        <v>2025年12月份研发工时统计表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 t="s">
        <v>40</v>
      </c>
      <c r="AL1" s="34"/>
    </row>
    <row r="2" s="13" customFormat="1" customHeight="1" spans="1:38">
      <c r="A2" s="21" t="s">
        <v>41</v>
      </c>
      <c r="B2" s="22"/>
      <c r="C2" s="23" t="e">
        <f ca="1" t="array" ref="C2">LOOKUP(1,0/SUBTOTAL(3,OFFSET(AK4,ROW(AK5:AK113)-4,)),AK5:AK113)</f>
        <v>#N/A</v>
      </c>
      <c r="D2" s="22"/>
      <c r="E2" s="22"/>
      <c r="F2" s="22"/>
      <c r="G2" s="22"/>
      <c r="H2" s="22"/>
      <c r="I2" s="22" t="s">
        <v>42</v>
      </c>
      <c r="J2" s="22"/>
      <c r="K2" s="22"/>
      <c r="L2" s="23" t="e">
        <f ca="1" t="array" ref="L2">LOOKUP(1,0/SUBTOTAL(3,OFFSET(AL4,ROW(AL5:AL113)-4,)),AL5:AL113)</f>
        <v>#N/A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15"/>
      <c r="AI2" s="15"/>
      <c r="AJ2" s="15"/>
      <c r="AK2" s="34"/>
      <c r="AL2" s="34"/>
    </row>
    <row r="3" s="14" customFormat="1" customHeight="1" spans="1:38">
      <c r="A3" s="24" t="s">
        <v>43</v>
      </c>
      <c r="B3" s="24" t="s">
        <v>44</v>
      </c>
      <c r="C3" s="25">
        <f>DATE('日期设置-隐藏'!B14,'日期设置-隐藏'!E14,1)</f>
        <v>45992</v>
      </c>
      <c r="D3" s="25">
        <f t="shared" ref="D3:AG3" si="0">C3+1</f>
        <v>45993</v>
      </c>
      <c r="E3" s="25">
        <f t="shared" si="0"/>
        <v>45994</v>
      </c>
      <c r="F3" s="25">
        <f t="shared" si="0"/>
        <v>45995</v>
      </c>
      <c r="G3" s="25">
        <f t="shared" si="0"/>
        <v>45996</v>
      </c>
      <c r="H3" s="25">
        <f t="shared" si="0"/>
        <v>45997</v>
      </c>
      <c r="I3" s="25">
        <f t="shared" si="0"/>
        <v>45998</v>
      </c>
      <c r="J3" s="25">
        <f t="shared" si="0"/>
        <v>45999</v>
      </c>
      <c r="K3" s="25">
        <f t="shared" si="0"/>
        <v>46000</v>
      </c>
      <c r="L3" s="25">
        <f t="shared" si="0"/>
        <v>46001</v>
      </c>
      <c r="M3" s="25">
        <f t="shared" si="0"/>
        <v>46002</v>
      </c>
      <c r="N3" s="25">
        <f t="shared" si="0"/>
        <v>46003</v>
      </c>
      <c r="O3" s="25">
        <f t="shared" si="0"/>
        <v>46004</v>
      </c>
      <c r="P3" s="25">
        <f t="shared" si="0"/>
        <v>46005</v>
      </c>
      <c r="Q3" s="25">
        <f t="shared" si="0"/>
        <v>46006</v>
      </c>
      <c r="R3" s="25">
        <f t="shared" si="0"/>
        <v>46007</v>
      </c>
      <c r="S3" s="25">
        <f t="shared" si="0"/>
        <v>46008</v>
      </c>
      <c r="T3" s="25">
        <f t="shared" si="0"/>
        <v>46009</v>
      </c>
      <c r="U3" s="25">
        <f t="shared" si="0"/>
        <v>46010</v>
      </c>
      <c r="V3" s="25">
        <f t="shared" si="0"/>
        <v>46011</v>
      </c>
      <c r="W3" s="25">
        <f t="shared" si="0"/>
        <v>46012</v>
      </c>
      <c r="X3" s="25">
        <f t="shared" si="0"/>
        <v>46013</v>
      </c>
      <c r="Y3" s="25">
        <f t="shared" si="0"/>
        <v>46014</v>
      </c>
      <c r="Z3" s="25">
        <f t="shared" si="0"/>
        <v>46015</v>
      </c>
      <c r="AA3" s="25">
        <f t="shared" si="0"/>
        <v>46016</v>
      </c>
      <c r="AB3" s="25">
        <f t="shared" si="0"/>
        <v>46017</v>
      </c>
      <c r="AC3" s="25">
        <f t="shared" si="0"/>
        <v>46018</v>
      </c>
      <c r="AD3" s="25">
        <f t="shared" si="0"/>
        <v>46019</v>
      </c>
      <c r="AE3" s="25">
        <f t="shared" si="0"/>
        <v>46020</v>
      </c>
      <c r="AF3" s="25">
        <f t="shared" si="0"/>
        <v>46021</v>
      </c>
      <c r="AG3" s="25">
        <f t="shared" si="0"/>
        <v>46022</v>
      </c>
      <c r="AH3" s="24" t="s">
        <v>18</v>
      </c>
      <c r="AI3" s="35" t="s">
        <v>51</v>
      </c>
      <c r="AK3" s="34"/>
      <c r="AL3" s="34"/>
    </row>
    <row r="4" s="14" customFormat="1" customHeight="1" spans="1:38">
      <c r="A4" s="26"/>
      <c r="B4" s="26"/>
      <c r="C4" s="27">
        <f t="shared" ref="C4:AG4" si="1">C3</f>
        <v>45992</v>
      </c>
      <c r="D4" s="27">
        <f t="shared" si="1"/>
        <v>45993</v>
      </c>
      <c r="E4" s="27">
        <f t="shared" si="1"/>
        <v>45994</v>
      </c>
      <c r="F4" s="27">
        <f t="shared" si="1"/>
        <v>45995</v>
      </c>
      <c r="G4" s="27">
        <f t="shared" si="1"/>
        <v>45996</v>
      </c>
      <c r="H4" s="27">
        <f t="shared" si="1"/>
        <v>45997</v>
      </c>
      <c r="I4" s="27">
        <f t="shared" si="1"/>
        <v>45998</v>
      </c>
      <c r="J4" s="27">
        <f t="shared" si="1"/>
        <v>45999</v>
      </c>
      <c r="K4" s="27">
        <f t="shared" si="1"/>
        <v>46000</v>
      </c>
      <c r="L4" s="27">
        <f t="shared" si="1"/>
        <v>46001</v>
      </c>
      <c r="M4" s="27">
        <f t="shared" si="1"/>
        <v>46002</v>
      </c>
      <c r="N4" s="27">
        <f t="shared" si="1"/>
        <v>46003</v>
      </c>
      <c r="O4" s="27">
        <f t="shared" si="1"/>
        <v>46004</v>
      </c>
      <c r="P4" s="27">
        <f t="shared" si="1"/>
        <v>46005</v>
      </c>
      <c r="Q4" s="27">
        <f t="shared" si="1"/>
        <v>46006</v>
      </c>
      <c r="R4" s="27">
        <f t="shared" si="1"/>
        <v>46007</v>
      </c>
      <c r="S4" s="27">
        <f t="shared" si="1"/>
        <v>46008</v>
      </c>
      <c r="T4" s="27">
        <f t="shared" si="1"/>
        <v>46009</v>
      </c>
      <c r="U4" s="27">
        <f t="shared" si="1"/>
        <v>46010</v>
      </c>
      <c r="V4" s="27">
        <f t="shared" si="1"/>
        <v>46011</v>
      </c>
      <c r="W4" s="27">
        <f t="shared" si="1"/>
        <v>46012</v>
      </c>
      <c r="X4" s="27">
        <f t="shared" si="1"/>
        <v>46013</v>
      </c>
      <c r="Y4" s="27">
        <f t="shared" si="1"/>
        <v>46014</v>
      </c>
      <c r="Z4" s="27">
        <f t="shared" si="1"/>
        <v>46015</v>
      </c>
      <c r="AA4" s="27">
        <f t="shared" si="1"/>
        <v>46016</v>
      </c>
      <c r="AB4" s="27">
        <f t="shared" si="1"/>
        <v>46017</v>
      </c>
      <c r="AC4" s="27">
        <f t="shared" si="1"/>
        <v>46018</v>
      </c>
      <c r="AD4" s="27">
        <f t="shared" si="1"/>
        <v>46019</v>
      </c>
      <c r="AE4" s="27">
        <f t="shared" si="1"/>
        <v>46020</v>
      </c>
      <c r="AF4" s="27">
        <f t="shared" si="1"/>
        <v>46021</v>
      </c>
      <c r="AG4" s="27">
        <f t="shared" si="1"/>
        <v>46022</v>
      </c>
      <c r="AH4" s="26"/>
      <c r="AI4" s="36"/>
      <c r="AJ4" s="37"/>
      <c r="AK4" s="38" t="s">
        <v>14</v>
      </c>
      <c r="AL4" s="38" t="s">
        <v>50</v>
      </c>
    </row>
    <row r="5" s="15" customFormat="1" customHeight="1" spans="1:38">
      <c r="A5" s="28">
        <f>SUBTOTAL(103,$B$5:B5)</f>
        <v>0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39"/>
      <c r="AI5" s="40"/>
      <c r="AJ5" s="41"/>
      <c r="AK5" s="42"/>
      <c r="AL5" s="43"/>
    </row>
    <row r="6" s="15" customFormat="1" customHeight="1" spans="1:38">
      <c r="A6" s="28">
        <f>SUBTOTAL(103,$B$5:B6)</f>
        <v>0</v>
      </c>
      <c r="B6" s="29"/>
      <c r="C6" s="30"/>
      <c r="D6" s="31"/>
      <c r="E6" s="31"/>
      <c r="F6" s="31"/>
      <c r="G6" s="31"/>
      <c r="H6" s="31"/>
      <c r="I6" s="30"/>
      <c r="J6" s="30"/>
      <c r="K6" s="31"/>
      <c r="L6" s="31"/>
      <c r="M6" s="31"/>
      <c r="N6" s="31"/>
      <c r="O6" s="31"/>
      <c r="P6" s="30"/>
      <c r="Q6" s="30"/>
      <c r="R6" s="31"/>
      <c r="S6" s="31"/>
      <c r="T6" s="31"/>
      <c r="U6" s="31"/>
      <c r="V6" s="31"/>
      <c r="W6" s="30"/>
      <c r="X6" s="30"/>
      <c r="Y6" s="31"/>
      <c r="Z6" s="31"/>
      <c r="AA6" s="30"/>
      <c r="AB6" s="31"/>
      <c r="AC6" s="31"/>
      <c r="AD6" s="30"/>
      <c r="AE6" s="30"/>
      <c r="AF6" s="31"/>
      <c r="AG6" s="31"/>
      <c r="AH6" s="39"/>
      <c r="AI6" s="44"/>
      <c r="AJ6" s="41"/>
      <c r="AK6" s="42"/>
      <c r="AL6" s="43"/>
    </row>
    <row r="7" s="15" customFormat="1" customHeight="1" spans="1:38">
      <c r="A7" s="28">
        <f>SUBTOTAL(103,$B$5:B7)</f>
        <v>0</v>
      </c>
      <c r="B7" s="29"/>
      <c r="C7" s="30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  <c r="O7" s="31"/>
      <c r="P7" s="30"/>
      <c r="Q7" s="30"/>
      <c r="R7" s="31"/>
      <c r="S7" s="31"/>
      <c r="T7" s="31"/>
      <c r="U7" s="31"/>
      <c r="V7" s="31"/>
      <c r="W7" s="30"/>
      <c r="X7" s="30"/>
      <c r="Y7" s="31"/>
      <c r="Z7" s="31"/>
      <c r="AA7" s="31"/>
      <c r="AB7" s="31"/>
      <c r="AC7" s="31"/>
      <c r="AD7" s="30"/>
      <c r="AE7" s="30"/>
      <c r="AF7" s="31"/>
      <c r="AG7" s="31"/>
      <c r="AH7" s="39"/>
      <c r="AI7" s="44"/>
      <c r="AJ7" s="41"/>
      <c r="AK7" s="42"/>
      <c r="AL7" s="43"/>
    </row>
    <row r="8" s="15" customFormat="1" customHeight="1" spans="1:38">
      <c r="A8" s="28">
        <f>SUBTOTAL(103,$B$5:B8)</f>
        <v>0</v>
      </c>
      <c r="B8" s="29"/>
      <c r="C8" s="30"/>
      <c r="D8" s="31"/>
      <c r="E8" s="31"/>
      <c r="F8" s="31"/>
      <c r="G8" s="31"/>
      <c r="H8" s="31"/>
      <c r="I8" s="30"/>
      <c r="J8" s="30"/>
      <c r="K8" s="31"/>
      <c r="L8" s="31"/>
      <c r="M8" s="31"/>
      <c r="N8" s="31"/>
      <c r="O8" s="31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9"/>
      <c r="AI8" s="44"/>
      <c r="AJ8" s="41"/>
      <c r="AK8" s="42"/>
      <c r="AL8" s="43"/>
    </row>
    <row r="9" s="15" customFormat="1" customHeight="1" spans="1:38">
      <c r="A9" s="28">
        <f>SUBTOTAL(103,$B$5:B9)</f>
        <v>0</v>
      </c>
      <c r="B9" s="29"/>
      <c r="C9" s="30"/>
      <c r="D9" s="31"/>
      <c r="E9" s="31"/>
      <c r="F9" s="31"/>
      <c r="G9" s="31"/>
      <c r="H9" s="31"/>
      <c r="I9" s="30"/>
      <c r="J9" s="30"/>
      <c r="K9" s="31"/>
      <c r="L9" s="31"/>
      <c r="M9" s="31"/>
      <c r="N9" s="31"/>
      <c r="O9" s="31"/>
      <c r="P9" s="30"/>
      <c r="Q9" s="30"/>
      <c r="R9" s="31"/>
      <c r="S9" s="31"/>
      <c r="T9" s="31"/>
      <c r="U9" s="31"/>
      <c r="V9" s="31"/>
      <c r="W9" s="30"/>
      <c r="X9" s="30"/>
      <c r="Y9" s="31"/>
      <c r="Z9" s="31"/>
      <c r="AA9" s="31"/>
      <c r="AB9" s="31"/>
      <c r="AC9" s="31"/>
      <c r="AD9" s="30"/>
      <c r="AE9" s="30"/>
      <c r="AF9" s="31"/>
      <c r="AG9" s="31"/>
      <c r="AH9" s="39"/>
      <c r="AI9" s="44"/>
      <c r="AJ9" s="41"/>
      <c r="AK9" s="42"/>
      <c r="AL9" s="43"/>
    </row>
    <row r="10" s="15" customFormat="1" customHeight="1" spans="1:38">
      <c r="A10" s="28">
        <f>SUBTOTAL(103,$B$5:B10)</f>
        <v>0</v>
      </c>
      <c r="B10" s="29"/>
      <c r="C10" s="30"/>
      <c r="D10" s="31"/>
      <c r="E10" s="31"/>
      <c r="F10" s="31"/>
      <c r="G10" s="31"/>
      <c r="H10" s="31"/>
      <c r="I10" s="30"/>
      <c r="J10" s="30"/>
      <c r="K10" s="31"/>
      <c r="L10" s="31"/>
      <c r="M10" s="31"/>
      <c r="N10" s="31"/>
      <c r="O10" s="31"/>
      <c r="P10" s="30"/>
      <c r="Q10" s="30"/>
      <c r="R10" s="31"/>
      <c r="S10" s="31"/>
      <c r="T10" s="31"/>
      <c r="U10" s="31"/>
      <c r="V10" s="31"/>
      <c r="W10" s="30"/>
      <c r="X10" s="30"/>
      <c r="Y10" s="31"/>
      <c r="Z10" s="31"/>
      <c r="AA10" s="31"/>
      <c r="AB10" s="31"/>
      <c r="AC10" s="31"/>
      <c r="AD10" s="30"/>
      <c r="AE10" s="30"/>
      <c r="AF10" s="31"/>
      <c r="AG10" s="31"/>
      <c r="AH10" s="39"/>
      <c r="AI10" s="44"/>
      <c r="AJ10" s="41"/>
      <c r="AK10" s="42"/>
      <c r="AL10" s="43"/>
    </row>
    <row r="11" s="16" customFormat="1" customHeight="1" spans="1:38">
      <c r="A11" s="28">
        <f>SUBTOTAL(103,$B$5:B11)</f>
        <v>0</v>
      </c>
      <c r="B11" s="29"/>
      <c r="C11" s="30"/>
      <c r="D11" s="31"/>
      <c r="E11" s="31"/>
      <c r="F11" s="31"/>
      <c r="G11" s="31"/>
      <c r="H11" s="31"/>
      <c r="I11" s="30"/>
      <c r="J11" s="30"/>
      <c r="K11" s="31"/>
      <c r="L11" s="31"/>
      <c r="M11" s="31"/>
      <c r="N11" s="31"/>
      <c r="O11" s="31"/>
      <c r="P11" s="30"/>
      <c r="Q11" s="30"/>
      <c r="R11" s="31"/>
      <c r="S11" s="31"/>
      <c r="T11" s="31"/>
      <c r="U11" s="31"/>
      <c r="V11" s="31"/>
      <c r="W11" s="30"/>
      <c r="X11" s="30"/>
      <c r="Y11" s="31"/>
      <c r="Z11" s="31"/>
      <c r="AA11" s="31"/>
      <c r="AB11" s="31"/>
      <c r="AC11" s="31"/>
      <c r="AD11" s="30"/>
      <c r="AE11" s="30"/>
      <c r="AF11" s="31"/>
      <c r="AG11" s="31"/>
      <c r="AH11" s="39"/>
      <c r="AI11" s="44"/>
      <c r="AJ11" s="41"/>
      <c r="AK11" s="42"/>
      <c r="AL11" s="43"/>
    </row>
    <row r="12" s="16" customFormat="1" customHeight="1" spans="1:38">
      <c r="A12" s="28">
        <f>SUBTOTAL(103,$B$5:B12)</f>
        <v>0</v>
      </c>
      <c r="B12" s="32"/>
      <c r="C12" s="30"/>
      <c r="D12" s="31"/>
      <c r="E12" s="31"/>
      <c r="F12" s="31"/>
      <c r="G12" s="31"/>
      <c r="H12" s="31"/>
      <c r="I12" s="30"/>
      <c r="J12" s="30"/>
      <c r="K12" s="31"/>
      <c r="L12" s="31"/>
      <c r="M12" s="31"/>
      <c r="N12" s="31"/>
      <c r="O12" s="31"/>
      <c r="P12" s="30"/>
      <c r="Q12" s="30"/>
      <c r="R12" s="31"/>
      <c r="S12" s="31"/>
      <c r="T12" s="31"/>
      <c r="U12" s="31"/>
      <c r="V12" s="31"/>
      <c r="W12" s="30"/>
      <c r="X12" s="30"/>
      <c r="Y12" s="31"/>
      <c r="Z12" s="31"/>
      <c r="AA12" s="31"/>
      <c r="AB12" s="31"/>
      <c r="AC12" s="31"/>
      <c r="AD12" s="30"/>
      <c r="AE12" s="30"/>
      <c r="AF12" s="31"/>
      <c r="AG12" s="31"/>
      <c r="AH12" s="39"/>
      <c r="AI12" s="44"/>
      <c r="AJ12" s="41"/>
      <c r="AK12" s="42"/>
      <c r="AL12" s="43"/>
    </row>
    <row r="13" s="16" customFormat="1" customHeight="1" spans="1:38">
      <c r="A13" s="28">
        <f>SUBTOTAL(103,$B$5:B13)</f>
        <v>0</v>
      </c>
      <c r="B13" s="10"/>
      <c r="C13" s="30"/>
      <c r="D13" s="31"/>
      <c r="E13" s="31"/>
      <c r="F13" s="31"/>
      <c r="G13" s="31"/>
      <c r="H13" s="31"/>
      <c r="I13" s="30"/>
      <c r="J13" s="30"/>
      <c r="K13" s="31"/>
      <c r="L13" s="31"/>
      <c r="M13" s="31"/>
      <c r="N13" s="31"/>
      <c r="O13" s="31"/>
      <c r="P13" s="30"/>
      <c r="Q13" s="30"/>
      <c r="R13" s="31"/>
      <c r="S13" s="31"/>
      <c r="T13" s="31"/>
      <c r="U13" s="31"/>
      <c r="V13" s="31"/>
      <c r="W13" s="30"/>
      <c r="X13" s="30"/>
      <c r="Y13" s="31"/>
      <c r="Z13" s="31"/>
      <c r="AA13" s="31"/>
      <c r="AB13" s="31"/>
      <c r="AC13" s="31"/>
      <c r="AD13" s="30"/>
      <c r="AE13" s="30"/>
      <c r="AF13" s="31"/>
      <c r="AG13" s="31"/>
      <c r="AH13" s="39"/>
      <c r="AI13" s="44"/>
      <c r="AJ13" s="41"/>
      <c r="AK13" s="42"/>
      <c r="AL13" s="43"/>
    </row>
    <row r="14" s="16" customFormat="1" customHeight="1" spans="1:38">
      <c r="A14" s="28">
        <f>SUBTOTAL(103,$B$5:B14)</f>
        <v>0</v>
      </c>
      <c r="B14" s="29"/>
      <c r="C14" s="30"/>
      <c r="D14" s="31"/>
      <c r="E14" s="31"/>
      <c r="F14" s="31"/>
      <c r="G14" s="31"/>
      <c r="H14" s="31"/>
      <c r="I14" s="30"/>
      <c r="J14" s="30"/>
      <c r="K14" s="31"/>
      <c r="L14" s="31"/>
      <c r="M14" s="31"/>
      <c r="N14" s="31"/>
      <c r="O14" s="31"/>
      <c r="P14" s="30"/>
      <c r="Q14" s="30"/>
      <c r="R14" s="31"/>
      <c r="S14" s="31"/>
      <c r="T14" s="31"/>
      <c r="U14" s="31"/>
      <c r="V14" s="31"/>
      <c r="W14" s="30"/>
      <c r="X14" s="30"/>
      <c r="Y14" s="31"/>
      <c r="Z14" s="31"/>
      <c r="AA14" s="31"/>
      <c r="AB14" s="31"/>
      <c r="AC14" s="31"/>
      <c r="AD14" s="30"/>
      <c r="AE14" s="30"/>
      <c r="AF14" s="31"/>
      <c r="AG14" s="31"/>
      <c r="AH14" s="39"/>
      <c r="AI14" s="44"/>
      <c r="AJ14" s="41"/>
      <c r="AK14" s="42"/>
      <c r="AL14" s="43"/>
    </row>
    <row r="15" s="16" customFormat="1" customHeight="1" spans="1:38">
      <c r="A15" s="28">
        <f>SUBTOTAL(103,$B$5:B15)</f>
        <v>0</v>
      </c>
      <c r="B15" s="29"/>
      <c r="C15" s="30"/>
      <c r="D15" s="31"/>
      <c r="E15" s="31"/>
      <c r="F15" s="31"/>
      <c r="G15" s="31"/>
      <c r="H15" s="31"/>
      <c r="I15" s="30"/>
      <c r="J15" s="30"/>
      <c r="K15" s="31"/>
      <c r="L15" s="31"/>
      <c r="M15" s="31"/>
      <c r="N15" s="31"/>
      <c r="O15" s="31"/>
      <c r="P15" s="30"/>
      <c r="Q15" s="30"/>
      <c r="R15" s="31"/>
      <c r="S15" s="31"/>
      <c r="T15" s="31"/>
      <c r="U15" s="31"/>
      <c r="V15" s="31"/>
      <c r="W15" s="30"/>
      <c r="X15" s="30"/>
      <c r="Y15" s="31"/>
      <c r="Z15" s="31"/>
      <c r="AA15" s="31"/>
      <c r="AB15" s="31"/>
      <c r="AC15" s="31"/>
      <c r="AD15" s="30"/>
      <c r="AE15" s="30"/>
      <c r="AF15" s="31"/>
      <c r="AG15" s="31"/>
      <c r="AH15" s="39"/>
      <c r="AI15" s="44"/>
      <c r="AJ15" s="41"/>
      <c r="AK15" s="42"/>
      <c r="AL15" s="43"/>
    </row>
    <row r="16" s="16" customFormat="1" customHeight="1" spans="1:38">
      <c r="A16" s="28"/>
      <c r="B16" s="29"/>
      <c r="C16" s="30"/>
      <c r="D16" s="31"/>
      <c r="E16" s="31"/>
      <c r="F16" s="31"/>
      <c r="G16" s="31"/>
      <c r="H16" s="31"/>
      <c r="I16" s="30"/>
      <c r="J16" s="30"/>
      <c r="K16" s="31"/>
      <c r="L16" s="31"/>
      <c r="M16" s="31"/>
      <c r="N16" s="31"/>
      <c r="O16" s="31"/>
      <c r="P16" s="30"/>
      <c r="Q16" s="30"/>
      <c r="R16" s="31"/>
      <c r="S16" s="31"/>
      <c r="T16" s="31"/>
      <c r="U16" s="31"/>
      <c r="V16" s="31"/>
      <c r="W16" s="30"/>
      <c r="X16" s="30"/>
      <c r="Y16" s="31"/>
      <c r="Z16" s="31"/>
      <c r="AA16" s="31"/>
      <c r="AB16" s="31"/>
      <c r="AC16" s="31"/>
      <c r="AD16" s="30"/>
      <c r="AE16" s="30"/>
      <c r="AF16" s="31"/>
      <c r="AG16" s="31"/>
      <c r="AH16" s="39"/>
      <c r="AI16" s="44"/>
      <c r="AJ16" s="41"/>
      <c r="AK16" s="42"/>
      <c r="AL16" s="43"/>
    </row>
    <row r="17" s="16" customFormat="1" customHeight="1" spans="1:38">
      <c r="A17" s="28"/>
      <c r="B17" s="29"/>
      <c r="C17" s="30"/>
      <c r="D17" s="31"/>
      <c r="E17" s="31"/>
      <c r="F17" s="31"/>
      <c r="G17" s="31"/>
      <c r="H17" s="31"/>
      <c r="I17" s="30"/>
      <c r="J17" s="30"/>
      <c r="K17" s="31"/>
      <c r="L17" s="31"/>
      <c r="M17" s="31"/>
      <c r="N17" s="31"/>
      <c r="O17" s="31"/>
      <c r="P17" s="30"/>
      <c r="Q17" s="30"/>
      <c r="R17" s="31"/>
      <c r="S17" s="31"/>
      <c r="T17" s="31"/>
      <c r="U17" s="31"/>
      <c r="V17" s="31"/>
      <c r="W17" s="30"/>
      <c r="X17" s="30"/>
      <c r="Y17" s="31"/>
      <c r="Z17" s="31"/>
      <c r="AA17" s="31"/>
      <c r="AB17" s="31"/>
      <c r="AC17" s="31"/>
      <c r="AD17" s="30"/>
      <c r="AE17" s="30"/>
      <c r="AF17" s="31"/>
      <c r="AG17" s="31"/>
      <c r="AH17" s="39"/>
      <c r="AI17" s="44"/>
      <c r="AJ17" s="41"/>
      <c r="AK17" s="42"/>
      <c r="AL17" s="43"/>
    </row>
    <row r="18" s="16" customFormat="1" customHeight="1" spans="1:38">
      <c r="A18" s="28"/>
      <c r="B18" s="29"/>
      <c r="C18" s="30"/>
      <c r="D18" s="31"/>
      <c r="E18" s="31"/>
      <c r="F18" s="31"/>
      <c r="G18" s="31"/>
      <c r="H18" s="31"/>
      <c r="I18" s="30"/>
      <c r="J18" s="30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1"/>
      <c r="W18" s="30"/>
      <c r="X18" s="30"/>
      <c r="Y18" s="31"/>
      <c r="Z18" s="31"/>
      <c r="AA18" s="31"/>
      <c r="AB18" s="31"/>
      <c r="AC18" s="31"/>
      <c r="AD18" s="30"/>
      <c r="AE18" s="30"/>
      <c r="AF18" s="31"/>
      <c r="AG18" s="31"/>
      <c r="AH18" s="39"/>
      <c r="AI18" s="44"/>
      <c r="AJ18" s="41"/>
      <c r="AK18" s="42"/>
      <c r="AL18" s="43"/>
    </row>
    <row r="19" s="16" customFormat="1" customHeight="1" spans="1:38">
      <c r="A19" s="28"/>
      <c r="B19" s="29"/>
      <c r="C19" s="30"/>
      <c r="D19" s="31"/>
      <c r="E19" s="31"/>
      <c r="F19" s="31"/>
      <c r="G19" s="31"/>
      <c r="H19" s="31"/>
      <c r="I19" s="30"/>
      <c r="J19" s="30"/>
      <c r="K19" s="31"/>
      <c r="L19" s="31"/>
      <c r="M19" s="31"/>
      <c r="N19" s="31"/>
      <c r="O19" s="31"/>
      <c r="P19" s="30"/>
      <c r="Q19" s="30"/>
      <c r="R19" s="31"/>
      <c r="S19" s="31"/>
      <c r="T19" s="31"/>
      <c r="U19" s="31"/>
      <c r="V19" s="31"/>
      <c r="W19" s="30"/>
      <c r="X19" s="30"/>
      <c r="Y19" s="31"/>
      <c r="Z19" s="31"/>
      <c r="AA19" s="31"/>
      <c r="AB19" s="31"/>
      <c r="AC19" s="31"/>
      <c r="AD19" s="30"/>
      <c r="AE19" s="30"/>
      <c r="AF19" s="31"/>
      <c r="AG19" s="31"/>
      <c r="AH19" s="39"/>
      <c r="AI19" s="44"/>
      <c r="AJ19" s="41"/>
      <c r="AK19" s="42"/>
      <c r="AL19" s="43"/>
    </row>
    <row r="20" s="16" customFormat="1" customHeight="1" spans="1:38">
      <c r="A20" s="28"/>
      <c r="B20" s="29"/>
      <c r="C20" s="30"/>
      <c r="D20" s="31"/>
      <c r="E20" s="31"/>
      <c r="F20" s="31"/>
      <c r="G20" s="31"/>
      <c r="H20" s="31"/>
      <c r="I20" s="30"/>
      <c r="J20" s="30"/>
      <c r="K20" s="31"/>
      <c r="L20" s="31"/>
      <c r="M20" s="31"/>
      <c r="N20" s="31"/>
      <c r="O20" s="31"/>
      <c r="P20" s="30"/>
      <c r="Q20" s="30"/>
      <c r="R20" s="31"/>
      <c r="S20" s="31"/>
      <c r="T20" s="31"/>
      <c r="U20" s="31"/>
      <c r="V20" s="31"/>
      <c r="W20" s="30"/>
      <c r="X20" s="30"/>
      <c r="Y20" s="31"/>
      <c r="Z20" s="31"/>
      <c r="AA20" s="31"/>
      <c r="AB20" s="31"/>
      <c r="AC20" s="31"/>
      <c r="AD20" s="30"/>
      <c r="AE20" s="30"/>
      <c r="AF20" s="31"/>
      <c r="AG20" s="31"/>
      <c r="AH20" s="39"/>
      <c r="AI20" s="44"/>
      <c r="AJ20" s="41"/>
      <c r="AK20" s="42"/>
      <c r="AL20" s="43"/>
    </row>
    <row r="21" s="16" customFormat="1" customHeight="1" spans="1:38">
      <c r="A21" s="28"/>
      <c r="B21" s="29"/>
      <c r="C21" s="30"/>
      <c r="D21" s="31"/>
      <c r="E21" s="31"/>
      <c r="F21" s="31"/>
      <c r="G21" s="31"/>
      <c r="H21" s="31"/>
      <c r="I21" s="30"/>
      <c r="J21" s="30"/>
      <c r="K21" s="31"/>
      <c r="L21" s="31"/>
      <c r="M21" s="31"/>
      <c r="N21" s="31"/>
      <c r="O21" s="31"/>
      <c r="P21" s="30"/>
      <c r="Q21" s="30"/>
      <c r="R21" s="31"/>
      <c r="S21" s="31"/>
      <c r="T21" s="31"/>
      <c r="U21" s="31"/>
      <c r="V21" s="31"/>
      <c r="W21" s="30"/>
      <c r="X21" s="30"/>
      <c r="Y21" s="31"/>
      <c r="Z21" s="31"/>
      <c r="AA21" s="31"/>
      <c r="AB21" s="31"/>
      <c r="AC21" s="31"/>
      <c r="AD21" s="30"/>
      <c r="AE21" s="30"/>
      <c r="AF21" s="31"/>
      <c r="AG21" s="31"/>
      <c r="AH21" s="39"/>
      <c r="AI21" s="44"/>
      <c r="AJ21" s="41"/>
      <c r="AK21" s="42"/>
      <c r="AL21" s="43"/>
    </row>
    <row r="22" s="16" customFormat="1" customHeight="1" spans="1:38">
      <c r="A22" s="28"/>
      <c r="B22" s="29"/>
      <c r="C22" s="30"/>
      <c r="D22" s="31"/>
      <c r="E22" s="31"/>
      <c r="F22" s="31"/>
      <c r="G22" s="31"/>
      <c r="H22" s="31"/>
      <c r="I22" s="30"/>
      <c r="J22" s="30"/>
      <c r="K22" s="31"/>
      <c r="L22" s="31"/>
      <c r="M22" s="31"/>
      <c r="N22" s="31"/>
      <c r="O22" s="31"/>
      <c r="P22" s="30"/>
      <c r="Q22" s="30"/>
      <c r="R22" s="31"/>
      <c r="S22" s="31"/>
      <c r="T22" s="31"/>
      <c r="U22" s="31"/>
      <c r="V22" s="31"/>
      <c r="W22" s="30"/>
      <c r="X22" s="30"/>
      <c r="Y22" s="31"/>
      <c r="Z22" s="31"/>
      <c r="AA22" s="31"/>
      <c r="AB22" s="31"/>
      <c r="AC22" s="31"/>
      <c r="AD22" s="30"/>
      <c r="AE22" s="30"/>
      <c r="AF22" s="31"/>
      <c r="AG22" s="31"/>
      <c r="AH22" s="39"/>
      <c r="AI22" s="44"/>
      <c r="AJ22" s="41"/>
      <c r="AK22" s="42"/>
      <c r="AL22" s="43"/>
    </row>
    <row r="23" s="16" customFormat="1" customHeight="1" spans="1:38">
      <c r="A23" s="28"/>
      <c r="B23" s="29"/>
      <c r="C23" s="30"/>
      <c r="D23" s="31"/>
      <c r="E23" s="31"/>
      <c r="F23" s="31"/>
      <c r="G23" s="31"/>
      <c r="H23" s="31"/>
      <c r="I23" s="30"/>
      <c r="J23" s="30"/>
      <c r="K23" s="31"/>
      <c r="L23" s="31"/>
      <c r="M23" s="31"/>
      <c r="N23" s="31"/>
      <c r="O23" s="31"/>
      <c r="P23" s="30"/>
      <c r="Q23" s="30"/>
      <c r="R23" s="31"/>
      <c r="S23" s="31"/>
      <c r="T23" s="31"/>
      <c r="U23" s="31"/>
      <c r="V23" s="31"/>
      <c r="W23" s="30"/>
      <c r="X23" s="30"/>
      <c r="Y23" s="31"/>
      <c r="Z23" s="31"/>
      <c r="AA23" s="31"/>
      <c r="AB23" s="31"/>
      <c r="AC23" s="31"/>
      <c r="AD23" s="30"/>
      <c r="AE23" s="30"/>
      <c r="AF23" s="31"/>
      <c r="AG23" s="31"/>
      <c r="AH23" s="39"/>
      <c r="AI23" s="44"/>
      <c r="AJ23" s="41"/>
      <c r="AK23" s="42"/>
      <c r="AL23" s="43"/>
    </row>
    <row r="24" s="16" customFormat="1" customHeight="1" spans="1:38">
      <c r="A24" s="15" t="s">
        <v>52</v>
      </c>
      <c r="B24" s="17"/>
      <c r="AK24" s="15"/>
      <c r="AL24" s="18"/>
    </row>
  </sheetData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7" fitToHeight="2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4"/>
  <sheetViews>
    <sheetView workbookViewId="0">
      <selection activeCell="M10" sqref="M10"/>
    </sheetView>
  </sheetViews>
  <sheetFormatPr defaultColWidth="9" defaultRowHeight="13.5" outlineLevelCol="6"/>
  <cols>
    <col min="1" max="2" width="9" style="2"/>
    <col min="3" max="3" width="5" style="2" customWidth="1"/>
    <col min="4" max="4" width="5.10833333333333" style="2" customWidth="1"/>
    <col min="5" max="5" width="5.775" style="2" customWidth="1"/>
    <col min="6" max="6" width="3.775" style="2" customWidth="1"/>
    <col min="7" max="7" width="3.66666666666667" style="2" customWidth="1"/>
    <col min="8" max="16384" width="9" style="2"/>
  </cols>
  <sheetData>
    <row r="3" ht="36.9" customHeight="1" spans="1:7">
      <c r="A3" s="2" t="s">
        <v>0</v>
      </c>
      <c r="B3" s="3">
        <v>2025</v>
      </c>
      <c r="C3" s="3"/>
      <c r="D3" s="3" t="s">
        <v>1</v>
      </c>
      <c r="E3" s="3">
        <v>1</v>
      </c>
      <c r="F3" s="3"/>
      <c r="G3" s="3" t="s">
        <v>2</v>
      </c>
    </row>
    <row r="4" ht="36.9" customHeight="1" spans="1:7">
      <c r="A4" s="2" t="s">
        <v>3</v>
      </c>
      <c r="B4" s="3">
        <v>2025</v>
      </c>
      <c r="C4" s="3"/>
      <c r="D4" s="3" t="s">
        <v>1</v>
      </c>
      <c r="E4" s="3">
        <v>2</v>
      </c>
      <c r="F4" s="3"/>
      <c r="G4" s="3" t="s">
        <v>2</v>
      </c>
    </row>
    <row r="5" ht="36.9" customHeight="1" spans="1:7">
      <c r="A5" s="2" t="s">
        <v>4</v>
      </c>
      <c r="B5" s="3">
        <v>2025</v>
      </c>
      <c r="C5" s="3"/>
      <c r="D5" s="3" t="s">
        <v>1</v>
      </c>
      <c r="E5" s="3">
        <v>3</v>
      </c>
      <c r="F5" s="3"/>
      <c r="G5" s="3" t="s">
        <v>2</v>
      </c>
    </row>
    <row r="6" ht="36.9" customHeight="1" spans="1:7">
      <c r="A6" s="2" t="s">
        <v>5</v>
      </c>
      <c r="B6" s="3">
        <v>2025</v>
      </c>
      <c r="C6" s="3"/>
      <c r="D6" s="3" t="s">
        <v>1</v>
      </c>
      <c r="E6" s="3">
        <v>4</v>
      </c>
      <c r="F6" s="3"/>
      <c r="G6" s="3" t="s">
        <v>2</v>
      </c>
    </row>
    <row r="7" ht="36.9" customHeight="1" spans="1:7">
      <c r="A7" s="2" t="s">
        <v>6</v>
      </c>
      <c r="B7" s="3">
        <v>2025</v>
      </c>
      <c r="C7" s="3"/>
      <c r="D7" s="3" t="s">
        <v>1</v>
      </c>
      <c r="E7" s="3">
        <v>5</v>
      </c>
      <c r="F7" s="3"/>
      <c r="G7" s="3" t="s">
        <v>2</v>
      </c>
    </row>
    <row r="8" ht="36.9" customHeight="1" spans="1:7">
      <c r="A8" s="2" t="s">
        <v>7</v>
      </c>
      <c r="B8" s="3">
        <v>2025</v>
      </c>
      <c r="C8" s="3"/>
      <c r="D8" s="3" t="s">
        <v>1</v>
      </c>
      <c r="E8" s="3">
        <v>6</v>
      </c>
      <c r="F8" s="3"/>
      <c r="G8" s="3" t="s">
        <v>2</v>
      </c>
    </row>
    <row r="9" ht="36.9" customHeight="1" spans="1:7">
      <c r="A9" s="2" t="s">
        <v>8</v>
      </c>
      <c r="B9" s="3">
        <v>2025</v>
      </c>
      <c r="C9" s="3"/>
      <c r="D9" s="3" t="s">
        <v>1</v>
      </c>
      <c r="E9" s="3">
        <v>7</v>
      </c>
      <c r="F9" s="3"/>
      <c r="G9" s="3" t="s">
        <v>2</v>
      </c>
    </row>
    <row r="10" ht="36.9" customHeight="1" spans="1:7">
      <c r="A10" s="2" t="s">
        <v>9</v>
      </c>
      <c r="B10" s="3">
        <v>2025</v>
      </c>
      <c r="C10" s="3"/>
      <c r="D10" s="3" t="s">
        <v>1</v>
      </c>
      <c r="E10" s="3">
        <v>8</v>
      </c>
      <c r="F10" s="3"/>
      <c r="G10" s="3" t="s">
        <v>2</v>
      </c>
    </row>
    <row r="11" ht="36.9" customHeight="1" spans="1:7">
      <c r="A11" s="2" t="s">
        <v>10</v>
      </c>
      <c r="B11" s="3">
        <v>2025</v>
      </c>
      <c r="C11" s="3"/>
      <c r="D11" s="3" t="s">
        <v>1</v>
      </c>
      <c r="E11" s="3">
        <v>9</v>
      </c>
      <c r="F11" s="3"/>
      <c r="G11" s="3" t="s">
        <v>2</v>
      </c>
    </row>
    <row r="12" ht="36.9" customHeight="1" spans="1:7">
      <c r="A12" s="2" t="s">
        <v>11</v>
      </c>
      <c r="B12" s="3">
        <v>2025</v>
      </c>
      <c r="C12" s="3"/>
      <c r="D12" s="3" t="s">
        <v>1</v>
      </c>
      <c r="E12" s="3">
        <v>10</v>
      </c>
      <c r="F12" s="3"/>
      <c r="G12" s="3" t="s">
        <v>2</v>
      </c>
    </row>
    <row r="13" ht="36.9" customHeight="1" spans="1:7">
      <c r="A13" s="2" t="s">
        <v>12</v>
      </c>
      <c r="B13" s="3">
        <v>2025</v>
      </c>
      <c r="C13" s="3"/>
      <c r="D13" s="3" t="s">
        <v>1</v>
      </c>
      <c r="E13" s="3">
        <v>11</v>
      </c>
      <c r="F13" s="3"/>
      <c r="G13" s="3" t="s">
        <v>2</v>
      </c>
    </row>
    <row r="14" ht="36.9" customHeight="1" spans="1:7">
      <c r="A14" s="2" t="s">
        <v>13</v>
      </c>
      <c r="B14" s="3">
        <v>2025</v>
      </c>
      <c r="C14" s="3"/>
      <c r="D14" s="3" t="s">
        <v>1</v>
      </c>
      <c r="E14" s="3">
        <v>12</v>
      </c>
      <c r="F14" s="3"/>
      <c r="G14" s="3" t="s">
        <v>2</v>
      </c>
    </row>
  </sheetData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Spinner 1" r:id="rId3">
              <controlPr defaultSize="0">
                <anchor moveWithCells="1">
                  <from>
                    <xdr:col>2</xdr:col>
                    <xdr:colOff>76200</xdr:colOff>
                    <xdr:row>2</xdr:row>
                    <xdr:rowOff>30480</xdr:rowOff>
                  </from>
                  <to>
                    <xdr:col>2</xdr:col>
                    <xdr:colOff>327660</xdr:colOff>
                    <xdr:row>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Spinner 2" r:id="rId4">
              <controlPr defaultSize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Spinner 3" r:id="rId5">
              <controlPr defaultSize="0">
                <anchor moveWithCells="1">
                  <from>
                    <xdr:col>2</xdr:col>
                    <xdr:colOff>76200</xdr:colOff>
                    <xdr:row>3</xdr:row>
                    <xdr:rowOff>30480</xdr:rowOff>
                  </from>
                  <to>
                    <xdr:col>2</xdr:col>
                    <xdr:colOff>327660</xdr:colOff>
                    <xdr:row>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Spinner 4" r:id="rId6">
              <controlPr defaultSize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Spinner 5" r:id="rId7">
              <controlPr defaultSize="0">
                <anchor moveWithCells="1">
                  <from>
                    <xdr:col>2</xdr:col>
                    <xdr:colOff>76200</xdr:colOff>
                    <xdr:row>4</xdr:row>
                    <xdr:rowOff>30480</xdr:rowOff>
                  </from>
                  <to>
                    <xdr:col>2</xdr:col>
                    <xdr:colOff>327660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Spinner 6" r:id="rId8">
              <controlPr defaultSize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Spinner 7" r:id="rId9">
              <controlPr defaultSize="0">
                <anchor moveWithCells="1">
                  <from>
                    <xdr:col>2</xdr:col>
                    <xdr:colOff>76200</xdr:colOff>
                    <xdr:row>5</xdr:row>
                    <xdr:rowOff>30480</xdr:rowOff>
                  </from>
                  <to>
                    <xdr:col>2</xdr:col>
                    <xdr:colOff>327660</xdr:colOff>
                    <xdr:row>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Spinner 8" r:id="rId10">
              <controlPr defaultSize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Spinner 9" r:id="rId11">
              <controlPr defaultSize="0">
                <anchor moveWithCells="1">
                  <from>
                    <xdr:col>2</xdr:col>
                    <xdr:colOff>76200</xdr:colOff>
                    <xdr:row>6</xdr:row>
                    <xdr:rowOff>30480</xdr:rowOff>
                  </from>
                  <to>
                    <xdr:col>2</xdr:col>
                    <xdr:colOff>327660</xdr:colOff>
                    <xdr:row>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Spinner 10" r:id="rId12">
              <controlPr defaultSize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Spinner 11" r:id="rId13">
              <controlPr defaultSize="0">
                <anchor moveWithCells="1">
                  <from>
                    <xdr:col>2</xdr:col>
                    <xdr:colOff>76200</xdr:colOff>
                    <xdr:row>7</xdr:row>
                    <xdr:rowOff>30480</xdr:rowOff>
                  </from>
                  <to>
                    <xdr:col>2</xdr:col>
                    <xdr:colOff>327660</xdr:colOff>
                    <xdr:row>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Spinner 12" r:id="rId14">
              <controlPr defaultSize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Spinner 13" r:id="rId15">
              <controlPr defaultSize="0">
                <anchor moveWithCells="1">
                  <from>
                    <xdr:col>2</xdr:col>
                    <xdr:colOff>76200</xdr:colOff>
                    <xdr:row>8</xdr:row>
                    <xdr:rowOff>30480</xdr:rowOff>
                  </from>
                  <to>
                    <xdr:col>2</xdr:col>
                    <xdr:colOff>327660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Spinner 14" r:id="rId16">
              <controlPr defaultSize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Spinner 15" r:id="rId17">
              <controlPr defaultSize="0">
                <anchor moveWithCells="1">
                  <from>
                    <xdr:col>2</xdr:col>
                    <xdr:colOff>76200</xdr:colOff>
                    <xdr:row>9</xdr:row>
                    <xdr:rowOff>30480</xdr:rowOff>
                  </from>
                  <to>
                    <xdr:col>2</xdr:col>
                    <xdr:colOff>327660</xdr:colOff>
                    <xdr:row>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Spinner 16" r:id="rId18">
              <controlPr defaultSize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Spinner 17" r:id="rId19">
              <controlPr defaultSize="0">
                <anchor moveWithCells="1">
                  <from>
                    <xdr:col>2</xdr:col>
                    <xdr:colOff>76200</xdr:colOff>
                    <xdr:row>10</xdr:row>
                    <xdr:rowOff>30480</xdr:rowOff>
                  </from>
                  <to>
                    <xdr:col>2</xdr:col>
                    <xdr:colOff>327660</xdr:colOff>
                    <xdr:row>10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Spinner 18" r:id="rId20">
              <controlPr defaultSize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Spinner 19" r:id="rId21">
              <controlPr defaultSize="0">
                <anchor moveWithCells="1">
                  <from>
                    <xdr:col>2</xdr:col>
                    <xdr:colOff>76200</xdr:colOff>
                    <xdr:row>11</xdr:row>
                    <xdr:rowOff>30480</xdr:rowOff>
                  </from>
                  <to>
                    <xdr:col>2</xdr:col>
                    <xdr:colOff>327660</xdr:colOff>
                    <xdr:row>11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Spinner 20" r:id="rId22">
              <controlPr defaultSize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Spinner 21" r:id="rId23">
              <controlPr defaultSize="0">
                <anchor moveWithCells="1">
                  <from>
                    <xdr:col>2</xdr:col>
                    <xdr:colOff>76200</xdr:colOff>
                    <xdr:row>12</xdr:row>
                    <xdr:rowOff>30480</xdr:rowOff>
                  </from>
                  <to>
                    <xdr:col>2</xdr:col>
                    <xdr:colOff>327660</xdr:colOff>
                    <xdr:row>12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Spinner 22" r:id="rId24">
              <controlPr defaultSize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Spinner 23" r:id="rId25">
              <controlPr defaultSize="0">
                <anchor moveWithCells="1">
                  <from>
                    <xdr:col>2</xdr:col>
                    <xdr:colOff>76200</xdr:colOff>
                    <xdr:row>13</xdr:row>
                    <xdr:rowOff>30480</xdr:rowOff>
                  </from>
                  <to>
                    <xdr:col>2</xdr:col>
                    <xdr:colOff>327660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Spinner 24" r:id="rId26">
              <controlPr defaultSize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2" sqref="A2:E2"/>
    </sheetView>
  </sheetViews>
  <sheetFormatPr defaultColWidth="9" defaultRowHeight="13.5" outlineLevelCol="4"/>
  <cols>
    <col min="1" max="1" width="9" style="2" customWidth="1"/>
    <col min="2" max="2" width="21.125" style="2" customWidth="1"/>
    <col min="3" max="3" width="20.25" style="2" customWidth="1"/>
    <col min="4" max="4" width="21" style="3" customWidth="1"/>
    <col min="5" max="5" width="15.125" style="2" customWidth="1"/>
    <col min="6" max="16384" width="9" style="2"/>
  </cols>
  <sheetData>
    <row r="1" ht="24" customHeight="1" spans="1:1">
      <c r="A1" s="2" t="s">
        <v>105</v>
      </c>
    </row>
    <row r="2" ht="56" customHeight="1" spans="1:5">
      <c r="A2" s="4" t="s">
        <v>106</v>
      </c>
      <c r="B2" s="5"/>
      <c r="C2" s="5"/>
      <c r="D2" s="5"/>
      <c r="E2" s="5"/>
    </row>
    <row r="3" s="1" customFormat="1" ht="30" customHeight="1" spans="1:5">
      <c r="A3" s="6" t="s">
        <v>43</v>
      </c>
      <c r="B3" s="6" t="s">
        <v>44</v>
      </c>
      <c r="C3" s="7" t="s">
        <v>107</v>
      </c>
      <c r="D3" s="8" t="s">
        <v>108</v>
      </c>
      <c r="E3" s="9" t="s">
        <v>109</v>
      </c>
    </row>
    <row r="4" ht="30" customHeight="1" spans="1:5">
      <c r="A4" s="10">
        <v>1</v>
      </c>
      <c r="B4" s="11" t="s">
        <v>110</v>
      </c>
      <c r="C4" s="12">
        <v>74</v>
      </c>
      <c r="D4" s="12" t="s">
        <v>111</v>
      </c>
      <c r="E4" s="10" t="s">
        <v>112</v>
      </c>
    </row>
    <row r="5" ht="30" customHeight="1" spans="1:5">
      <c r="A5" s="10">
        <v>2</v>
      </c>
      <c r="B5" s="11" t="s">
        <v>113</v>
      </c>
      <c r="C5" s="12">
        <v>73</v>
      </c>
      <c r="D5" s="12" t="s">
        <v>114</v>
      </c>
      <c r="E5" s="10" t="s">
        <v>112</v>
      </c>
    </row>
    <row r="6" ht="30" customHeight="1" spans="1:5">
      <c r="A6" s="10">
        <v>3</v>
      </c>
      <c r="B6" s="11" t="s">
        <v>115</v>
      </c>
      <c r="C6" s="12">
        <v>70</v>
      </c>
      <c r="D6" s="12" t="s">
        <v>116</v>
      </c>
      <c r="E6" s="10" t="s">
        <v>112</v>
      </c>
    </row>
    <row r="7" ht="30" customHeight="1" spans="1:5">
      <c r="A7" s="10">
        <v>4</v>
      </c>
      <c r="B7" s="11" t="s">
        <v>117</v>
      </c>
      <c r="C7" s="12">
        <v>67</v>
      </c>
      <c r="D7" s="12" t="s">
        <v>118</v>
      </c>
      <c r="E7" s="10" t="s">
        <v>119</v>
      </c>
    </row>
    <row r="8" ht="30" customHeight="1" spans="1:5">
      <c r="A8" s="10">
        <v>5</v>
      </c>
      <c r="B8" s="11" t="s">
        <v>120</v>
      </c>
      <c r="C8" s="12">
        <v>61</v>
      </c>
      <c r="D8" s="12" t="s">
        <v>121</v>
      </c>
      <c r="E8" s="10" t="s">
        <v>119</v>
      </c>
    </row>
    <row r="9" ht="30" customHeight="1" spans="1:5">
      <c r="A9" s="10">
        <v>6</v>
      </c>
      <c r="B9" s="10" t="s">
        <v>122</v>
      </c>
      <c r="C9" s="12">
        <v>60</v>
      </c>
      <c r="D9" s="12" t="s">
        <v>123</v>
      </c>
      <c r="E9" s="10" t="s">
        <v>119</v>
      </c>
    </row>
    <row r="10" ht="30" customHeight="1" spans="1:5">
      <c r="A10" s="10">
        <v>7</v>
      </c>
      <c r="B10" s="11" t="s">
        <v>124</v>
      </c>
      <c r="C10" s="12">
        <v>58</v>
      </c>
      <c r="D10" s="12" t="s">
        <v>125</v>
      </c>
      <c r="E10" s="10" t="s">
        <v>119</v>
      </c>
    </row>
    <row r="11" ht="30" customHeight="1" spans="1:5">
      <c r="A11" s="10">
        <v>8</v>
      </c>
      <c r="B11" s="10" t="s">
        <v>126</v>
      </c>
      <c r="C11" s="12">
        <v>57</v>
      </c>
      <c r="D11" s="12" t="s">
        <v>127</v>
      </c>
      <c r="E11" s="10" t="s">
        <v>119</v>
      </c>
    </row>
    <row r="12" ht="30" customHeight="1" spans="1:5">
      <c r="A12" s="10">
        <v>9</v>
      </c>
      <c r="B12" s="11" t="s">
        <v>128</v>
      </c>
      <c r="C12" s="12">
        <v>57</v>
      </c>
      <c r="D12" s="12" t="s">
        <v>127</v>
      </c>
      <c r="E12" s="10" t="s">
        <v>119</v>
      </c>
    </row>
    <row r="13" ht="30" customHeight="1" spans="1:5">
      <c r="A13" s="10">
        <v>10</v>
      </c>
      <c r="B13" s="11" t="s">
        <v>129</v>
      </c>
      <c r="C13" s="12">
        <v>57</v>
      </c>
      <c r="D13" s="12" t="s">
        <v>127</v>
      </c>
      <c r="E13" s="10" t="s">
        <v>119</v>
      </c>
    </row>
    <row r="14" ht="30" customHeight="1" spans="1:5">
      <c r="A14" s="10">
        <v>11</v>
      </c>
      <c r="B14" s="11" t="s">
        <v>130</v>
      </c>
      <c r="C14" s="12">
        <v>54</v>
      </c>
      <c r="D14" s="12" t="s">
        <v>131</v>
      </c>
      <c r="E14" s="10" t="s">
        <v>119</v>
      </c>
    </row>
    <row r="15" ht="30" customHeight="1" spans="1:5">
      <c r="A15" s="10">
        <v>12</v>
      </c>
      <c r="B15" s="11" t="s">
        <v>132</v>
      </c>
      <c r="C15" s="12">
        <v>53</v>
      </c>
      <c r="D15" s="12" t="s">
        <v>133</v>
      </c>
      <c r="E15" s="10" t="s">
        <v>119</v>
      </c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日期设置-隐藏</vt:lpstr>
      <vt:lpstr>汇总表</vt:lpstr>
      <vt:lpstr>年终奖分配表</vt:lpstr>
      <vt:lpstr>年终奖工时分配表</vt:lpstr>
      <vt:lpstr>1月工时分配</vt:lpstr>
      <vt:lpstr>1月 工资分配</vt:lpstr>
      <vt:lpstr>1月工时记录</vt:lpstr>
      <vt:lpstr>2月 工资分配</vt:lpstr>
      <vt:lpstr>2月工时分配表</vt:lpstr>
      <vt:lpstr>2月工时记录</vt:lpstr>
      <vt:lpstr>3月 工资分配</vt:lpstr>
      <vt:lpstr>3月工时分配</vt:lpstr>
      <vt:lpstr>3月工时记录</vt:lpstr>
      <vt:lpstr>4月 工资分配</vt:lpstr>
      <vt:lpstr>4月工时分配</vt:lpstr>
      <vt:lpstr>4月工时记录</vt:lpstr>
      <vt:lpstr>5月 工资分配</vt:lpstr>
      <vt:lpstr>5月工时分配</vt:lpstr>
      <vt:lpstr>5月工时记录</vt:lpstr>
      <vt:lpstr>6月 工资分配</vt:lpstr>
      <vt:lpstr>6月工时分配</vt:lpstr>
      <vt:lpstr>6月工时记录</vt:lpstr>
      <vt:lpstr>7月 工资分配</vt:lpstr>
      <vt:lpstr>7月工时分配</vt:lpstr>
      <vt:lpstr>7月工时记录</vt:lpstr>
      <vt:lpstr>8月 工资分配</vt:lpstr>
      <vt:lpstr>8月工时分配</vt:lpstr>
      <vt:lpstr>8月工时记录</vt:lpstr>
      <vt:lpstr>9月 工资分配</vt:lpstr>
      <vt:lpstr>9月工时分配</vt:lpstr>
      <vt:lpstr>9月工时记录</vt:lpstr>
      <vt:lpstr>10月 工资分配</vt:lpstr>
      <vt:lpstr>10月工时分配</vt:lpstr>
      <vt:lpstr>10月工时记录</vt:lpstr>
      <vt:lpstr>11月 工资分配</vt:lpstr>
      <vt:lpstr>11月工时分配</vt:lpstr>
      <vt:lpstr>11月工时记录</vt:lpstr>
      <vt:lpstr>12月 工资分配</vt:lpstr>
      <vt:lpstr>12月工时分配</vt:lpstr>
      <vt:lpstr>日期设置-隐藏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微信用户</cp:lastModifiedBy>
  <dcterms:created xsi:type="dcterms:W3CDTF">2015-01-15T16:55:00Z</dcterms:created>
  <dcterms:modified xsi:type="dcterms:W3CDTF">2025-09-18T07:25:45Z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